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1.1 - Most km 33,758" sheetId="2" r:id="rId2"/>
    <sheet name="SO 1.2 - Železniční svrše..." sheetId="3" r:id="rId3"/>
    <sheet name="SO 1.3 - VRN most km 33,758" sheetId="4" r:id="rId4"/>
    <sheet name="SO 2.1 - Most km 33,938" sheetId="5" r:id="rId5"/>
    <sheet name="SO 2.2 - Železniční svrše..." sheetId="6" r:id="rId6"/>
    <sheet name="SO 2.3 - VRN most km 33,938" sheetId="7" r:id="rId7"/>
  </sheets>
  <definedNames>
    <definedName name="_xlnm.Print_Area" localSheetId="0">'Rekapitulace stavby'!$D$4:$AO$76,'Rekapitulace stavby'!$C$82:$AQ$101</definedName>
    <definedName name="_xlnm.Print_Titles" localSheetId="0">'Rekapitulace stavby'!$92:$92</definedName>
    <definedName name="_xlnm._FilterDatabase" localSheetId="1" hidden="1">'SO 1.1 - Most km 33,758'!$C$124:$K$289</definedName>
    <definedName name="_xlnm.Print_Area" localSheetId="1">'SO 1.1 - Most km 33,758'!$C$4:$J$76,'SO 1.1 - Most km 33,758'!$C$82:$J$106,'SO 1.1 - Most km 33,758'!$C$112:$K$289</definedName>
    <definedName name="_xlnm.Print_Titles" localSheetId="1">'SO 1.1 - Most km 33,758'!$124:$124</definedName>
    <definedName name="_xlnm._FilterDatabase" localSheetId="2" hidden="1">'SO 1.2 - Železniční svrše...'!$C$117:$K$183</definedName>
    <definedName name="_xlnm.Print_Area" localSheetId="2">'SO 1.2 - Železniční svrše...'!$C$4:$J$76,'SO 1.2 - Železniční svrše...'!$C$82:$J$99,'SO 1.2 - Železniční svrše...'!$C$105:$K$183</definedName>
    <definedName name="_xlnm.Print_Titles" localSheetId="2">'SO 1.2 - Železniční svrše...'!$117:$117</definedName>
    <definedName name="_xlnm._FilterDatabase" localSheetId="3" hidden="1">'SO 1.3 - VRN most km 33,758'!$C$122:$K$146</definedName>
    <definedName name="_xlnm.Print_Area" localSheetId="3">'SO 1.3 - VRN most km 33,758'!$C$4:$J$76,'SO 1.3 - VRN most km 33,758'!$C$82:$J$104,'SO 1.3 - VRN most km 33,758'!$C$110:$K$146</definedName>
    <definedName name="_xlnm.Print_Titles" localSheetId="3">'SO 1.3 - VRN most km 33,758'!$122:$122</definedName>
    <definedName name="_xlnm._FilterDatabase" localSheetId="4" hidden="1">'SO 2.1 - Most km 33,938'!$C$124:$K$295</definedName>
    <definedName name="_xlnm.Print_Area" localSheetId="4">'SO 2.1 - Most km 33,938'!$C$4:$J$76,'SO 2.1 - Most km 33,938'!$C$82:$J$106,'SO 2.1 - Most km 33,938'!$C$112:$K$295</definedName>
    <definedName name="_xlnm.Print_Titles" localSheetId="4">'SO 2.1 - Most km 33,938'!$124:$124</definedName>
    <definedName name="_xlnm._FilterDatabase" localSheetId="5" hidden="1">'SO 2.2 - Železniční svrše...'!$C$117:$K$183</definedName>
    <definedName name="_xlnm.Print_Area" localSheetId="5">'SO 2.2 - Železniční svrše...'!$C$4:$J$76,'SO 2.2 - Železniční svrše...'!$C$82:$J$99,'SO 2.2 - Železniční svrše...'!$C$105:$K$183</definedName>
    <definedName name="_xlnm.Print_Titles" localSheetId="5">'SO 2.2 - Železniční svrše...'!$117:$117</definedName>
    <definedName name="_xlnm._FilterDatabase" localSheetId="6" hidden="1">'SO 2.3 - VRN most km 33,938'!$C$122:$K$146</definedName>
    <definedName name="_xlnm.Print_Area" localSheetId="6">'SO 2.3 - VRN most km 33,938'!$C$4:$J$76,'SO 2.3 - VRN most km 33,938'!$C$82:$J$104,'SO 2.3 - VRN most km 33,938'!$C$110:$K$146</definedName>
    <definedName name="_xlnm.Print_Titles" localSheetId="6">'SO 2.3 - VRN most km 33,938'!$122:$122</definedName>
  </definedNames>
  <calcPr/>
</workbook>
</file>

<file path=xl/calcChain.xml><?xml version="1.0" encoding="utf-8"?>
<calcChain xmlns="http://schemas.openxmlformats.org/spreadsheetml/2006/main">
  <c i="7" l="1" r="J37"/>
  <c r="J36"/>
  <c i="1" r="AY100"/>
  <c i="7" r="J35"/>
  <c i="1" r="AX100"/>
  <c i="7" r="BI146"/>
  <c r="BH146"/>
  <c r="BG146"/>
  <c r="BF146"/>
  <c r="T146"/>
  <c r="T145"/>
  <c r="R146"/>
  <c r="R145"/>
  <c r="P146"/>
  <c r="P145"/>
  <c r="BI144"/>
  <c r="BH144"/>
  <c r="BG144"/>
  <c r="BF144"/>
  <c r="T144"/>
  <c r="T143"/>
  <c r="R144"/>
  <c r="R143"/>
  <c r="P144"/>
  <c r="P143"/>
  <c r="BI141"/>
  <c r="BH141"/>
  <c r="BG141"/>
  <c r="BF141"/>
  <c r="T141"/>
  <c r="R141"/>
  <c r="P141"/>
  <c r="BI140"/>
  <c r="BH140"/>
  <c r="BG140"/>
  <c r="BF140"/>
  <c r="T140"/>
  <c r="R140"/>
  <c r="P140"/>
  <c r="BI137"/>
  <c r="BH137"/>
  <c r="BG137"/>
  <c r="BF137"/>
  <c r="T137"/>
  <c r="T136"/>
  <c r="R137"/>
  <c r="R136"/>
  <c r="P137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7"/>
  <c r="BH127"/>
  <c r="BG127"/>
  <c r="BF127"/>
  <c r="T127"/>
  <c r="R127"/>
  <c r="P127"/>
  <c r="BI126"/>
  <c r="BH126"/>
  <c r="BG126"/>
  <c r="BF126"/>
  <c r="T126"/>
  <c r="R126"/>
  <c r="P126"/>
  <c r="F117"/>
  <c r="E115"/>
  <c r="F89"/>
  <c r="E87"/>
  <c r="J24"/>
  <c r="E24"/>
  <c r="J120"/>
  <c r="J23"/>
  <c r="J21"/>
  <c r="E21"/>
  <c r="J119"/>
  <c r="J20"/>
  <c r="J18"/>
  <c r="E18"/>
  <c r="F92"/>
  <c r="J17"/>
  <c r="J15"/>
  <c r="E15"/>
  <c r="F119"/>
  <c r="J14"/>
  <c r="J12"/>
  <c r="J89"/>
  <c r="E7"/>
  <c r="E113"/>
  <c i="6" r="J37"/>
  <c r="J36"/>
  <c i="1" r="AY99"/>
  <c i="6" r="J35"/>
  <c i="1" r="AX99"/>
  <c i="6" r="BI183"/>
  <c r="BH183"/>
  <c r="BG183"/>
  <c r="BF183"/>
  <c r="T183"/>
  <c r="R183"/>
  <c r="P183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1"/>
  <c r="BH131"/>
  <c r="BG131"/>
  <c r="BF131"/>
  <c r="T131"/>
  <c r="R131"/>
  <c r="P131"/>
  <c r="BI128"/>
  <c r="BH128"/>
  <c r="BG128"/>
  <c r="BF128"/>
  <c r="T128"/>
  <c r="R128"/>
  <c r="P128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F112"/>
  <c r="E110"/>
  <c r="F89"/>
  <c r="E87"/>
  <c r="J24"/>
  <c r="E24"/>
  <c r="J115"/>
  <c r="J23"/>
  <c r="J21"/>
  <c r="E21"/>
  <c r="J114"/>
  <c r="J20"/>
  <c r="J18"/>
  <c r="E18"/>
  <c r="F115"/>
  <c r="J17"/>
  <c r="J15"/>
  <c r="E15"/>
  <c r="F114"/>
  <c r="J14"/>
  <c r="J12"/>
  <c r="J112"/>
  <c r="E7"/>
  <c r="E108"/>
  <c i="5" r="J37"/>
  <c r="J36"/>
  <c i="1" r="AY98"/>
  <c i="5" r="J35"/>
  <c i="1" r="AX98"/>
  <c i="5" r="BI295"/>
  <c r="BH295"/>
  <c r="BG295"/>
  <c r="BF295"/>
  <c r="T295"/>
  <c r="R295"/>
  <c r="P295"/>
  <c r="BI294"/>
  <c r="BH294"/>
  <c r="BG294"/>
  <c r="BF294"/>
  <c r="T294"/>
  <c r="R294"/>
  <c r="P294"/>
  <c r="BI290"/>
  <c r="BH290"/>
  <c r="BG290"/>
  <c r="BF290"/>
  <c r="T290"/>
  <c r="R290"/>
  <c r="P290"/>
  <c r="BI287"/>
  <c r="BH287"/>
  <c r="BG287"/>
  <c r="BF287"/>
  <c r="T287"/>
  <c r="R287"/>
  <c r="P287"/>
  <c r="BI283"/>
  <c r="BH283"/>
  <c r="BG283"/>
  <c r="BF283"/>
  <c r="T283"/>
  <c r="R283"/>
  <c r="P283"/>
  <c r="BI280"/>
  <c r="BH280"/>
  <c r="BG280"/>
  <c r="BF280"/>
  <c r="T280"/>
  <c r="R280"/>
  <c r="P280"/>
  <c r="BI279"/>
  <c r="BH279"/>
  <c r="BG279"/>
  <c r="BF279"/>
  <c r="T279"/>
  <c r="R279"/>
  <c r="P279"/>
  <c r="BI275"/>
  <c r="BH275"/>
  <c r="BG275"/>
  <c r="BF275"/>
  <c r="T275"/>
  <c r="R275"/>
  <c r="P275"/>
  <c r="BI272"/>
  <c r="BH272"/>
  <c r="BG272"/>
  <c r="BF272"/>
  <c r="T272"/>
  <c r="R272"/>
  <c r="P272"/>
  <c r="BI268"/>
  <c r="BH268"/>
  <c r="BG268"/>
  <c r="BF268"/>
  <c r="T268"/>
  <c r="R268"/>
  <c r="P268"/>
  <c r="BI265"/>
  <c r="BH265"/>
  <c r="BG265"/>
  <c r="BF265"/>
  <c r="T265"/>
  <c r="R265"/>
  <c r="P265"/>
  <c r="BI264"/>
  <c r="BH264"/>
  <c r="BG264"/>
  <c r="BF264"/>
  <c r="T264"/>
  <c r="R264"/>
  <c r="P264"/>
  <c r="BI261"/>
  <c r="BH261"/>
  <c r="BG261"/>
  <c r="BF261"/>
  <c r="T261"/>
  <c r="R261"/>
  <c r="P261"/>
  <c r="BI257"/>
  <c r="BH257"/>
  <c r="BG257"/>
  <c r="BF257"/>
  <c r="T257"/>
  <c r="R257"/>
  <c r="P257"/>
  <c r="BI256"/>
  <c r="BH256"/>
  <c r="BG256"/>
  <c r="BF256"/>
  <c r="T256"/>
  <c r="R256"/>
  <c r="P256"/>
  <c r="BI252"/>
  <c r="BH252"/>
  <c r="BG252"/>
  <c r="BF252"/>
  <c r="T252"/>
  <c r="R252"/>
  <c r="P252"/>
  <c r="BI249"/>
  <c r="BH249"/>
  <c r="BG249"/>
  <c r="BF249"/>
  <c r="T249"/>
  <c r="R249"/>
  <c r="P249"/>
  <c r="BI246"/>
  <c r="BH246"/>
  <c r="BG246"/>
  <c r="BF246"/>
  <c r="T246"/>
  <c r="R246"/>
  <c r="P246"/>
  <c r="BI243"/>
  <c r="BH243"/>
  <c r="BG243"/>
  <c r="BF243"/>
  <c r="T243"/>
  <c r="R243"/>
  <c r="P243"/>
  <c r="BI240"/>
  <c r="BH240"/>
  <c r="BG240"/>
  <c r="BF240"/>
  <c r="T240"/>
  <c r="R240"/>
  <c r="P240"/>
  <c r="BI237"/>
  <c r="BH237"/>
  <c r="BG237"/>
  <c r="BF237"/>
  <c r="T237"/>
  <c r="R237"/>
  <c r="P237"/>
  <c r="BI233"/>
  <c r="BH233"/>
  <c r="BG233"/>
  <c r="BF233"/>
  <c r="T233"/>
  <c r="R233"/>
  <c r="P233"/>
  <c r="BI231"/>
  <c r="BH231"/>
  <c r="BG231"/>
  <c r="BF231"/>
  <c r="T231"/>
  <c r="R231"/>
  <c r="P231"/>
  <c r="BI228"/>
  <c r="BH228"/>
  <c r="BG228"/>
  <c r="BF228"/>
  <c r="T228"/>
  <c r="R228"/>
  <c r="P228"/>
  <c r="BI224"/>
  <c r="BH224"/>
  <c r="BG224"/>
  <c r="BF224"/>
  <c r="T224"/>
  <c r="R224"/>
  <c r="P224"/>
  <c r="BI223"/>
  <c r="BH223"/>
  <c r="BG223"/>
  <c r="BF223"/>
  <c r="T223"/>
  <c r="R223"/>
  <c r="P223"/>
  <c r="BI216"/>
  <c r="BH216"/>
  <c r="BG216"/>
  <c r="BF216"/>
  <c r="T216"/>
  <c r="R216"/>
  <c r="P216"/>
  <c r="BI213"/>
  <c r="BH213"/>
  <c r="BG213"/>
  <c r="BF213"/>
  <c r="T213"/>
  <c r="R213"/>
  <c r="P213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89"/>
  <c r="BH189"/>
  <c r="BG189"/>
  <c r="BF189"/>
  <c r="T189"/>
  <c r="R189"/>
  <c r="P189"/>
  <c r="BI185"/>
  <c r="BH185"/>
  <c r="BG185"/>
  <c r="BF185"/>
  <c r="T185"/>
  <c r="R185"/>
  <c r="P185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2"/>
  <c r="BH162"/>
  <c r="BG162"/>
  <c r="BF162"/>
  <c r="T162"/>
  <c r="R162"/>
  <c r="P162"/>
  <c r="BI159"/>
  <c r="BH159"/>
  <c r="BG159"/>
  <c r="BF159"/>
  <c r="T159"/>
  <c r="R159"/>
  <c r="P159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5"/>
  <c r="BH145"/>
  <c r="BG145"/>
  <c r="BF145"/>
  <c r="T145"/>
  <c r="R145"/>
  <c r="P145"/>
  <c r="BI142"/>
  <c r="BH142"/>
  <c r="BG142"/>
  <c r="BF142"/>
  <c r="T142"/>
  <c r="R142"/>
  <c r="P142"/>
  <c r="BI138"/>
  <c r="BH138"/>
  <c r="BG138"/>
  <c r="BF138"/>
  <c r="T138"/>
  <c r="R138"/>
  <c r="P138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F119"/>
  <c r="E117"/>
  <c r="F89"/>
  <c r="E87"/>
  <c r="J24"/>
  <c r="E24"/>
  <c r="J92"/>
  <c r="J23"/>
  <c r="J21"/>
  <c r="E21"/>
  <c r="J121"/>
  <c r="J20"/>
  <c r="J18"/>
  <c r="E18"/>
  <c r="F92"/>
  <c r="J17"/>
  <c r="J15"/>
  <c r="E15"/>
  <c r="F121"/>
  <c r="J14"/>
  <c r="J12"/>
  <c r="J119"/>
  <c r="E7"/>
  <c r="E85"/>
  <c i="4" r="J37"/>
  <c r="J36"/>
  <c i="1" r="AY97"/>
  <c i="4" r="J35"/>
  <c i="1" r="AX97"/>
  <c i="4" r="BI146"/>
  <c r="BH146"/>
  <c r="BG146"/>
  <c r="BF146"/>
  <c r="T146"/>
  <c r="T145"/>
  <c r="R146"/>
  <c r="R145"/>
  <c r="P146"/>
  <c r="P145"/>
  <c r="BI144"/>
  <c r="BH144"/>
  <c r="BG144"/>
  <c r="BF144"/>
  <c r="T144"/>
  <c r="T143"/>
  <c r="R144"/>
  <c r="R143"/>
  <c r="P144"/>
  <c r="P143"/>
  <c r="BI141"/>
  <c r="BH141"/>
  <c r="BG141"/>
  <c r="BF141"/>
  <c r="T141"/>
  <c r="R141"/>
  <c r="P141"/>
  <c r="BI140"/>
  <c r="BH140"/>
  <c r="BG140"/>
  <c r="BF140"/>
  <c r="T140"/>
  <c r="R140"/>
  <c r="P140"/>
  <c r="BI137"/>
  <c r="BH137"/>
  <c r="BG137"/>
  <c r="BF137"/>
  <c r="T137"/>
  <c r="T136"/>
  <c r="R137"/>
  <c r="R136"/>
  <c r="P137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7"/>
  <c r="BH127"/>
  <c r="BG127"/>
  <c r="BF127"/>
  <c r="T127"/>
  <c r="R127"/>
  <c r="P127"/>
  <c r="BI126"/>
  <c r="BH126"/>
  <c r="BG126"/>
  <c r="BF126"/>
  <c r="T126"/>
  <c r="R126"/>
  <c r="P126"/>
  <c r="F117"/>
  <c r="E115"/>
  <c r="F89"/>
  <c r="E87"/>
  <c r="J24"/>
  <c r="E24"/>
  <c r="J120"/>
  <c r="J23"/>
  <c r="J21"/>
  <c r="E21"/>
  <c r="J91"/>
  <c r="J20"/>
  <c r="J18"/>
  <c r="E18"/>
  <c r="F120"/>
  <c r="J17"/>
  <c r="J15"/>
  <c r="E15"/>
  <c r="F119"/>
  <c r="J14"/>
  <c r="J12"/>
  <c r="J117"/>
  <c r="E7"/>
  <c r="E113"/>
  <c i="3" r="J37"/>
  <c r="J36"/>
  <c i="1" r="AY96"/>
  <c i="3" r="J35"/>
  <c i="1" r="AX96"/>
  <c i="3" r="BI183"/>
  <c r="BH183"/>
  <c r="BG183"/>
  <c r="BF183"/>
  <c r="T183"/>
  <c r="R183"/>
  <c r="P183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1"/>
  <c r="BH131"/>
  <c r="BG131"/>
  <c r="BF131"/>
  <c r="T131"/>
  <c r="R131"/>
  <c r="P131"/>
  <c r="BI128"/>
  <c r="BH128"/>
  <c r="BG128"/>
  <c r="BF128"/>
  <c r="T128"/>
  <c r="R128"/>
  <c r="P128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F112"/>
  <c r="E110"/>
  <c r="F89"/>
  <c r="E87"/>
  <c r="J24"/>
  <c r="E24"/>
  <c r="J115"/>
  <c r="J23"/>
  <c r="J21"/>
  <c r="E21"/>
  <c r="J114"/>
  <c r="J20"/>
  <c r="J18"/>
  <c r="E18"/>
  <c r="F115"/>
  <c r="J17"/>
  <c r="J15"/>
  <c r="E15"/>
  <c r="F114"/>
  <c r="J14"/>
  <c r="J12"/>
  <c r="J112"/>
  <c r="E7"/>
  <c r="E85"/>
  <c i="2" r="J37"/>
  <c r="J36"/>
  <c i="1" r="AY95"/>
  <c i="2" r="J35"/>
  <c i="1" r="AX95"/>
  <c i="2" r="BI289"/>
  <c r="BH289"/>
  <c r="BG289"/>
  <c r="BF289"/>
  <c r="T289"/>
  <c r="R289"/>
  <c r="P289"/>
  <c r="BI288"/>
  <c r="BH288"/>
  <c r="BG288"/>
  <c r="BF288"/>
  <c r="T288"/>
  <c r="R288"/>
  <c r="P288"/>
  <c r="BI284"/>
  <c r="BH284"/>
  <c r="BG284"/>
  <c r="BF284"/>
  <c r="T284"/>
  <c r="R284"/>
  <c r="P284"/>
  <c r="BI280"/>
  <c r="BH280"/>
  <c r="BG280"/>
  <c r="BF280"/>
  <c r="T280"/>
  <c r="R280"/>
  <c r="P280"/>
  <c r="BI277"/>
  <c r="BH277"/>
  <c r="BG277"/>
  <c r="BF277"/>
  <c r="T277"/>
  <c r="R277"/>
  <c r="P277"/>
  <c r="BI274"/>
  <c r="BH274"/>
  <c r="BG274"/>
  <c r="BF274"/>
  <c r="T274"/>
  <c r="R274"/>
  <c r="P274"/>
  <c r="BI273"/>
  <c r="BH273"/>
  <c r="BG273"/>
  <c r="BF273"/>
  <c r="T273"/>
  <c r="R273"/>
  <c r="P273"/>
  <c r="BI269"/>
  <c r="BH269"/>
  <c r="BG269"/>
  <c r="BF269"/>
  <c r="T269"/>
  <c r="R269"/>
  <c r="P269"/>
  <c r="BI266"/>
  <c r="BH266"/>
  <c r="BG266"/>
  <c r="BF266"/>
  <c r="T266"/>
  <c r="R266"/>
  <c r="P266"/>
  <c r="BI262"/>
  <c r="BH262"/>
  <c r="BG262"/>
  <c r="BF262"/>
  <c r="T262"/>
  <c r="R262"/>
  <c r="P262"/>
  <c r="BI259"/>
  <c r="BH259"/>
  <c r="BG259"/>
  <c r="BF259"/>
  <c r="T259"/>
  <c r="R259"/>
  <c r="P259"/>
  <c r="BI258"/>
  <c r="BH258"/>
  <c r="BG258"/>
  <c r="BF258"/>
  <c r="T258"/>
  <c r="R258"/>
  <c r="P258"/>
  <c r="BI255"/>
  <c r="BH255"/>
  <c r="BG255"/>
  <c r="BF255"/>
  <c r="T255"/>
  <c r="R255"/>
  <c r="P255"/>
  <c r="BI251"/>
  <c r="BH251"/>
  <c r="BG251"/>
  <c r="BF251"/>
  <c r="T251"/>
  <c r="R251"/>
  <c r="P251"/>
  <c r="BI248"/>
  <c r="BH248"/>
  <c r="BG248"/>
  <c r="BF248"/>
  <c r="T248"/>
  <c r="R248"/>
  <c r="P248"/>
  <c r="BI245"/>
  <c r="BH245"/>
  <c r="BG245"/>
  <c r="BF245"/>
  <c r="T245"/>
  <c r="R245"/>
  <c r="P245"/>
  <c r="BI244"/>
  <c r="BH244"/>
  <c r="BG244"/>
  <c r="BF244"/>
  <c r="T244"/>
  <c r="R244"/>
  <c r="P244"/>
  <c r="BI240"/>
  <c r="BH240"/>
  <c r="BG240"/>
  <c r="BF240"/>
  <c r="T240"/>
  <c r="R240"/>
  <c r="P240"/>
  <c r="BI237"/>
  <c r="BH237"/>
  <c r="BG237"/>
  <c r="BF237"/>
  <c r="T237"/>
  <c r="R237"/>
  <c r="P237"/>
  <c r="BI234"/>
  <c r="BH234"/>
  <c r="BG234"/>
  <c r="BF234"/>
  <c r="T234"/>
  <c r="R234"/>
  <c r="P234"/>
  <c r="BI231"/>
  <c r="BH231"/>
  <c r="BG231"/>
  <c r="BF231"/>
  <c r="T231"/>
  <c r="R231"/>
  <c r="P231"/>
  <c r="BI230"/>
  <c r="BH230"/>
  <c r="BG230"/>
  <c r="BF230"/>
  <c r="T230"/>
  <c r="R230"/>
  <c r="P230"/>
  <c r="BI223"/>
  <c r="BH223"/>
  <c r="BG223"/>
  <c r="BF223"/>
  <c r="T223"/>
  <c r="R223"/>
  <c r="P223"/>
  <c r="BI220"/>
  <c r="BH220"/>
  <c r="BG220"/>
  <c r="BF220"/>
  <c r="T220"/>
  <c r="R220"/>
  <c r="P220"/>
  <c r="BI216"/>
  <c r="BH216"/>
  <c r="BG216"/>
  <c r="BF216"/>
  <c r="T216"/>
  <c r="R216"/>
  <c r="P216"/>
  <c r="BI214"/>
  <c r="BH214"/>
  <c r="BG214"/>
  <c r="BF214"/>
  <c r="T214"/>
  <c r="R214"/>
  <c r="P214"/>
  <c r="BI211"/>
  <c r="BH211"/>
  <c r="BG211"/>
  <c r="BF211"/>
  <c r="T211"/>
  <c r="R211"/>
  <c r="P211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R201"/>
  <c r="P201"/>
  <c r="BI200"/>
  <c r="BH200"/>
  <c r="BG200"/>
  <c r="BF200"/>
  <c r="T200"/>
  <c r="R200"/>
  <c r="P200"/>
  <c r="BI197"/>
  <c r="BH197"/>
  <c r="BG197"/>
  <c r="BF197"/>
  <c r="T197"/>
  <c r="R197"/>
  <c r="P197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3"/>
  <c r="BH183"/>
  <c r="BG183"/>
  <c r="BF183"/>
  <c r="T183"/>
  <c r="R183"/>
  <c r="P183"/>
  <c r="BI179"/>
  <c r="BH179"/>
  <c r="BG179"/>
  <c r="BF179"/>
  <c r="T179"/>
  <c r="R179"/>
  <c r="P179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6"/>
  <c r="BH156"/>
  <c r="BG156"/>
  <c r="BF156"/>
  <c r="T156"/>
  <c r="R156"/>
  <c r="P156"/>
  <c r="BI153"/>
  <c r="BH153"/>
  <c r="BG153"/>
  <c r="BF153"/>
  <c r="T153"/>
  <c r="R153"/>
  <c r="P153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39"/>
  <c r="BH139"/>
  <c r="BG139"/>
  <c r="BF139"/>
  <c r="T139"/>
  <c r="R139"/>
  <c r="P139"/>
  <c r="BI136"/>
  <c r="BH136"/>
  <c r="BG136"/>
  <c r="BF136"/>
  <c r="T136"/>
  <c r="R136"/>
  <c r="P136"/>
  <c r="BI132"/>
  <c r="BH132"/>
  <c r="BG132"/>
  <c r="BF132"/>
  <c r="T132"/>
  <c r="R132"/>
  <c r="P132"/>
  <c r="BI131"/>
  <c r="BH131"/>
  <c r="BG131"/>
  <c r="BF131"/>
  <c r="T131"/>
  <c r="R131"/>
  <c r="P131"/>
  <c r="BI128"/>
  <c r="BH128"/>
  <c r="BG128"/>
  <c r="BF128"/>
  <c r="T128"/>
  <c r="R128"/>
  <c r="P128"/>
  <c r="F119"/>
  <c r="E117"/>
  <c r="F89"/>
  <c r="E87"/>
  <c r="J24"/>
  <c r="E24"/>
  <c r="J92"/>
  <c r="J23"/>
  <c r="J21"/>
  <c r="E21"/>
  <c r="J121"/>
  <c r="J20"/>
  <c r="J18"/>
  <c r="E18"/>
  <c r="F122"/>
  <c r="J17"/>
  <c r="J15"/>
  <c r="E15"/>
  <c r="F121"/>
  <c r="J14"/>
  <c r="J12"/>
  <c r="J119"/>
  <c r="E7"/>
  <c r="E85"/>
  <c i="1" r="L90"/>
  <c r="AM90"/>
  <c r="AM89"/>
  <c r="L89"/>
  <c r="AM87"/>
  <c r="L87"/>
  <c r="L85"/>
  <c r="L84"/>
  <c i="7" r="BK146"/>
  <c r="J146"/>
  <c r="BK144"/>
  <c r="J144"/>
  <c r="BK141"/>
  <c r="J141"/>
  <c r="BK140"/>
  <c r="J140"/>
  <c r="BK137"/>
  <c r="J137"/>
  <c r="BK134"/>
  <c r="J134"/>
  <c r="BK132"/>
  <c r="J132"/>
  <c r="BK130"/>
  <c r="J130"/>
  <c r="BK127"/>
  <c r="J127"/>
  <c r="BK126"/>
  <c r="J126"/>
  <c i="6" r="BK179"/>
  <c r="BK174"/>
  <c r="J172"/>
  <c r="J168"/>
  <c r="BK159"/>
  <c r="BK147"/>
  <c r="BK144"/>
  <c r="J141"/>
  <c r="J135"/>
  <c r="BK131"/>
  <c r="J127"/>
  <c i="5" r="BK295"/>
  <c r="J295"/>
  <c r="BK294"/>
  <c r="BK290"/>
  <c r="BK287"/>
  <c r="J283"/>
  <c r="J280"/>
  <c r="J279"/>
  <c r="J268"/>
  <c r="BK265"/>
  <c r="J256"/>
  <c r="J252"/>
  <c r="J246"/>
  <c r="BK240"/>
  <c r="BK237"/>
  <c r="J233"/>
  <c r="J223"/>
  <c r="BK216"/>
  <c r="BK213"/>
  <c r="BK212"/>
  <c r="BK209"/>
  <c r="BK206"/>
  <c r="J199"/>
  <c r="J189"/>
  <c r="BK185"/>
  <c r="BK181"/>
  <c r="J159"/>
  <c r="J155"/>
  <c r="BK152"/>
  <c r="J149"/>
  <c r="BK142"/>
  <c r="J134"/>
  <c i="4" r="BK146"/>
  <c r="BK141"/>
  <c r="J140"/>
  <c r="J134"/>
  <c r="BK132"/>
  <c r="BK130"/>
  <c r="J126"/>
  <c i="3" r="J183"/>
  <c r="BK182"/>
  <c r="BK179"/>
  <c r="BK174"/>
  <c r="BK172"/>
  <c r="J168"/>
  <c r="J165"/>
  <c r="BK150"/>
  <c r="BK138"/>
  <c r="J135"/>
  <c r="BK128"/>
  <c r="J124"/>
  <c i="2" r="J288"/>
  <c r="J284"/>
  <c r="BK273"/>
  <c r="BK269"/>
  <c r="J266"/>
  <c r="BK262"/>
  <c r="BK248"/>
  <c r="BK245"/>
  <c r="BK244"/>
  <c r="BK240"/>
  <c r="BK223"/>
  <c r="J220"/>
  <c r="J216"/>
  <c r="J214"/>
  <c r="J211"/>
  <c r="BK207"/>
  <c r="J204"/>
  <c r="J201"/>
  <c r="BK200"/>
  <c r="J200"/>
  <c r="J197"/>
  <c r="J193"/>
  <c r="J190"/>
  <c r="BK187"/>
  <c r="BK183"/>
  <c r="J179"/>
  <c r="BK175"/>
  <c r="BK172"/>
  <c r="J169"/>
  <c r="BK166"/>
  <c r="BK163"/>
  <c r="J160"/>
  <c r="J156"/>
  <c r="BK153"/>
  <c r="J149"/>
  <c r="BK146"/>
  <c r="BK143"/>
  <c r="J139"/>
  <c r="J136"/>
  <c r="J132"/>
  <c r="BK131"/>
  <c r="BK128"/>
  <c i="6" r="BK183"/>
  <c r="BK182"/>
  <c r="BK156"/>
  <c r="J153"/>
  <c r="J150"/>
  <c r="BK138"/>
  <c r="BK135"/>
  <c r="BK121"/>
  <c i="5" r="BK275"/>
  <c r="BK257"/>
  <c r="J243"/>
  <c r="BK231"/>
  <c r="BK224"/>
  <c r="J213"/>
  <c r="J212"/>
  <c r="J203"/>
  <c r="BK199"/>
  <c r="J196"/>
  <c r="J178"/>
  <c r="J175"/>
  <c r="J152"/>
  <c r="J145"/>
  <c r="J138"/>
  <c r="J137"/>
  <c r="BK131"/>
  <c i="4" r="J146"/>
  <c r="BK140"/>
  <c r="BK134"/>
  <c r="J132"/>
  <c r="J130"/>
  <c r="J127"/>
  <c r="BK126"/>
  <c i="3" r="BK183"/>
  <c r="J182"/>
  <c r="J179"/>
  <c r="J176"/>
  <c r="J174"/>
  <c r="BK159"/>
  <c r="BK156"/>
  <c r="BK153"/>
  <c r="J150"/>
  <c r="J147"/>
  <c r="J131"/>
  <c r="J128"/>
  <c r="BK127"/>
  <c i="2" r="BK289"/>
  <c r="J289"/>
  <c r="BK288"/>
  <c r="J277"/>
  <c r="J262"/>
  <c r="J258"/>
  <c r="J255"/>
  <c r="J248"/>
  <c r="J244"/>
  <c r="J240"/>
  <c r="BK237"/>
  <c r="BK234"/>
  <c r="BK231"/>
  <c r="BK230"/>
  <c r="J223"/>
  <c r="BK220"/>
  <c r="BK216"/>
  <c r="BK214"/>
  <c r="BK211"/>
  <c r="J207"/>
  <c r="BK204"/>
  <c r="BK201"/>
  <c r="BK197"/>
  <c r="BK193"/>
  <c r="BK190"/>
  <c r="J187"/>
  <c r="J183"/>
  <c r="BK179"/>
  <c r="J175"/>
  <c r="J172"/>
  <c r="BK169"/>
  <c r="J166"/>
  <c r="J163"/>
  <c r="BK160"/>
  <c r="BK156"/>
  <c r="J153"/>
  <c r="BK149"/>
  <c r="J146"/>
  <c r="J143"/>
  <c r="BK139"/>
  <c r="BK136"/>
  <c r="BK132"/>
  <c r="J131"/>
  <c r="J128"/>
  <c i="1" r="AS94"/>
  <c i="6" r="J182"/>
  <c r="J179"/>
  <c r="J176"/>
  <c r="BK165"/>
  <c r="BK162"/>
  <c r="J156"/>
  <c r="BK153"/>
  <c r="BK150"/>
  <c r="J147"/>
  <c r="J138"/>
  <c r="J131"/>
  <c r="BK128"/>
  <c r="J124"/>
  <c i="5" r="J290"/>
  <c r="J287"/>
  <c r="BK283"/>
  <c r="BK280"/>
  <c r="BK272"/>
  <c r="BK268"/>
  <c r="J265"/>
  <c r="J264"/>
  <c r="J261"/>
  <c r="J257"/>
  <c r="BK256"/>
  <c r="BK252"/>
  <c r="J249"/>
  <c r="BK246"/>
  <c r="BK233"/>
  <c r="J231"/>
  <c r="J228"/>
  <c r="J206"/>
  <c r="BK203"/>
  <c r="BK193"/>
  <c r="BK178"/>
  <c r="J172"/>
  <c r="J169"/>
  <c r="BK166"/>
  <c r="J162"/>
  <c r="BK159"/>
  <c r="BK155"/>
  <c r="J131"/>
  <c r="J128"/>
  <c i="4" r="BK144"/>
  <c r="J141"/>
  <c r="BK137"/>
  <c i="3" r="BK176"/>
  <c r="BK162"/>
  <c r="J156"/>
  <c r="J153"/>
  <c r="BK144"/>
  <c r="J141"/>
  <c r="BK124"/>
  <c r="J121"/>
  <c i="2" r="BK280"/>
  <c r="BK277"/>
  <c r="BK274"/>
  <c r="J269"/>
  <c r="J259"/>
  <c r="BK255"/>
  <c r="J251"/>
  <c i="6" r="J183"/>
  <c r="BK176"/>
  <c r="J174"/>
  <c r="BK172"/>
  <c r="BK168"/>
  <c r="J165"/>
  <c r="J162"/>
  <c r="J159"/>
  <c r="J144"/>
  <c r="BK141"/>
  <c r="J128"/>
  <c r="BK127"/>
  <c r="BK124"/>
  <c r="J121"/>
  <c i="5" r="J294"/>
  <c r="BK279"/>
  <c r="J275"/>
  <c r="J272"/>
  <c r="BK264"/>
  <c r="BK261"/>
  <c r="BK249"/>
  <c r="BK243"/>
  <c r="J240"/>
  <c r="J237"/>
  <c r="BK228"/>
  <c r="J224"/>
  <c r="BK223"/>
  <c r="J216"/>
  <c r="J209"/>
  <c r="BK196"/>
  <c r="J193"/>
  <c r="BK189"/>
  <c r="J185"/>
  <c r="J181"/>
  <c r="BK175"/>
  <c r="BK172"/>
  <c r="BK169"/>
  <c r="J166"/>
  <c r="BK162"/>
  <c r="BK149"/>
  <c r="BK145"/>
  <c r="J142"/>
  <c r="BK138"/>
  <c r="BK137"/>
  <c r="BK134"/>
  <c r="BK128"/>
  <c i="4" r="J144"/>
  <c r="J137"/>
  <c r="BK127"/>
  <c i="3" r="J172"/>
  <c r="BK168"/>
  <c r="BK165"/>
  <c r="J162"/>
  <c r="J159"/>
  <c r="BK147"/>
  <c r="J144"/>
  <c r="BK141"/>
  <c r="J138"/>
  <c r="BK135"/>
  <c r="BK131"/>
  <c r="J127"/>
  <c r="BK121"/>
  <c i="2" r="BK284"/>
  <c r="J280"/>
  <c r="J274"/>
  <c r="J273"/>
  <c r="BK266"/>
  <c r="BK259"/>
  <c r="BK258"/>
  <c r="BK251"/>
  <c r="J245"/>
  <c r="J237"/>
  <c r="J234"/>
  <c r="J231"/>
  <c r="J230"/>
  <c l="1" r="BK135"/>
  <c r="J135"/>
  <c r="J99"/>
  <c r="T135"/>
  <c r="BK152"/>
  <c r="J152"/>
  <c r="J101"/>
  <c r="BK178"/>
  <c r="J178"/>
  <c r="J102"/>
  <c r="BK196"/>
  <c r="J196"/>
  <c r="J103"/>
  <c r="BK272"/>
  <c r="J272"/>
  <c r="J104"/>
  <c r="R287"/>
  <c i="3" r="T120"/>
  <c r="T119"/>
  <c r="T118"/>
  <c i="4" r="P125"/>
  <c r="R129"/>
  <c r="BK139"/>
  <c r="J139"/>
  <c r="J101"/>
  <c i="5" r="T127"/>
  <c r="BK148"/>
  <c r="J148"/>
  <c r="J100"/>
  <c r="BK158"/>
  <c r="J158"/>
  <c r="J101"/>
  <c r="BK184"/>
  <c r="J184"/>
  <c r="J102"/>
  <c r="BK202"/>
  <c r="J202"/>
  <c r="J103"/>
  <c r="BK278"/>
  <c r="J278"/>
  <c r="J104"/>
  <c r="R293"/>
  <c i="2" r="P127"/>
  <c r="BK142"/>
  <c r="J142"/>
  <c r="J100"/>
  <c r="R142"/>
  <c r="T152"/>
  <c r="R178"/>
  <c r="P196"/>
  <c r="R272"/>
  <c r="P287"/>
  <c i="3" r="BK120"/>
  <c r="J120"/>
  <c r="J98"/>
  <c i="4" r="T125"/>
  <c r="T129"/>
  <c r="T139"/>
  <c i="5" r="P127"/>
  <c r="R141"/>
  <c r="T148"/>
  <c r="T158"/>
  <c r="T184"/>
  <c r="T202"/>
  <c r="P278"/>
  <c r="BK293"/>
  <c r="J293"/>
  <c r="J105"/>
  <c i="2" r="BK127"/>
  <c r="R127"/>
  <c r="R135"/>
  <c r="P142"/>
  <c r="R152"/>
  <c r="P178"/>
  <c r="T196"/>
  <c r="P272"/>
  <c r="BK287"/>
  <c r="J287"/>
  <c r="J105"/>
  <c i="3" r="P120"/>
  <c r="P119"/>
  <c r="P118"/>
  <c i="1" r="AU96"/>
  <c i="4" r="BK125"/>
  <c r="R125"/>
  <c r="P129"/>
  <c r="P139"/>
  <c i="5" r="R127"/>
  <c r="T141"/>
  <c r="R148"/>
  <c r="R158"/>
  <c r="P184"/>
  <c r="R202"/>
  <c r="R278"/>
  <c r="T293"/>
  <c i="6" r="BK120"/>
  <c r="J120"/>
  <c r="J98"/>
  <c i="2" r="T127"/>
  <c r="P135"/>
  <c r="T142"/>
  <c r="P152"/>
  <c r="T178"/>
  <c r="R196"/>
  <c r="T272"/>
  <c r="T287"/>
  <c i="3" r="R120"/>
  <c r="R119"/>
  <c r="R118"/>
  <c i="4" r="BK129"/>
  <c r="J129"/>
  <c r="J99"/>
  <c r="R139"/>
  <c i="5" r="BK127"/>
  <c r="J127"/>
  <c r="J98"/>
  <c r="BK141"/>
  <c r="J141"/>
  <c r="J99"/>
  <c r="P141"/>
  <c r="P148"/>
  <c r="P158"/>
  <c r="R184"/>
  <c r="P202"/>
  <c r="T278"/>
  <c r="P293"/>
  <c i="6" r="P120"/>
  <c r="P119"/>
  <c r="P118"/>
  <c i="1" r="AU99"/>
  <c i="6" r="R120"/>
  <c r="R119"/>
  <c r="R118"/>
  <c r="T120"/>
  <c r="T119"/>
  <c r="T118"/>
  <c i="7" r="BK125"/>
  <c r="J125"/>
  <c r="J98"/>
  <c r="P125"/>
  <c r="R125"/>
  <c r="T125"/>
  <c r="BK129"/>
  <c r="J129"/>
  <c r="J99"/>
  <c r="P129"/>
  <c r="R129"/>
  <c r="T129"/>
  <c r="BK139"/>
  <c r="J139"/>
  <c r="J101"/>
  <c r="P139"/>
  <c r="R139"/>
  <c r="T139"/>
  <c i="2" r="BE277"/>
  <c r="BE288"/>
  <c i="3" r="F91"/>
  <c r="F92"/>
  <c r="E108"/>
  <c r="BE128"/>
  <c r="BE150"/>
  <c r="BE174"/>
  <c r="BE176"/>
  <c r="BE182"/>
  <c i="4" r="E85"/>
  <c r="J89"/>
  <c r="J119"/>
  <c r="BE141"/>
  <c r="BE144"/>
  <c r="BK143"/>
  <c r="J143"/>
  <c r="J102"/>
  <c i="5" r="J89"/>
  <c r="E115"/>
  <c r="F122"/>
  <c r="BE131"/>
  <c r="BE152"/>
  <c r="BE206"/>
  <c r="BE209"/>
  <c r="BE212"/>
  <c r="BE231"/>
  <c r="BE256"/>
  <c r="BE265"/>
  <c r="BE280"/>
  <c r="BE283"/>
  <c i="6" r="J89"/>
  <c r="BE131"/>
  <c r="BE153"/>
  <c r="BE156"/>
  <c i="7" r="E85"/>
  <c r="J92"/>
  <c r="J117"/>
  <c r="F120"/>
  <c i="2" r="BE251"/>
  <c r="BE259"/>
  <c r="BE262"/>
  <c r="BE266"/>
  <c r="BE269"/>
  <c i="3" r="BE121"/>
  <c r="BE131"/>
  <c r="BE135"/>
  <c r="BE138"/>
  <c r="BE147"/>
  <c r="BE156"/>
  <c r="BE165"/>
  <c r="BE168"/>
  <c r="BE179"/>
  <c i="4" r="F91"/>
  <c r="J92"/>
  <c r="BE126"/>
  <c r="BE130"/>
  <c r="BE132"/>
  <c r="BE137"/>
  <c r="BE140"/>
  <c i="5" r="F91"/>
  <c r="J122"/>
  <c r="BE137"/>
  <c r="BE138"/>
  <c r="BE145"/>
  <c r="BE149"/>
  <c r="BE172"/>
  <c r="BE185"/>
  <c r="BE196"/>
  <c r="BE213"/>
  <c r="BE216"/>
  <c r="BE223"/>
  <c r="BE224"/>
  <c r="BE228"/>
  <c r="BE240"/>
  <c r="BE275"/>
  <c i="6" r="J91"/>
  <c r="BE127"/>
  <c r="BE135"/>
  <c r="BE138"/>
  <c r="BE141"/>
  <c r="BE144"/>
  <c r="BE168"/>
  <c r="BE174"/>
  <c r="BE182"/>
  <c r="BE183"/>
  <c i="2" r="J89"/>
  <c r="F91"/>
  <c r="J91"/>
  <c r="F92"/>
  <c r="E115"/>
  <c r="J122"/>
  <c r="BE131"/>
  <c r="BE132"/>
  <c r="BE136"/>
  <c r="BE139"/>
  <c r="BE153"/>
  <c r="BE163"/>
  <c r="BE172"/>
  <c r="BE187"/>
  <c r="BE190"/>
  <c r="BE197"/>
  <c r="BE201"/>
  <c r="BE204"/>
  <c r="BE207"/>
  <c r="BE211"/>
  <c r="BE214"/>
  <c r="BE216"/>
  <c r="BE230"/>
  <c r="BE237"/>
  <c r="BE273"/>
  <c r="BE274"/>
  <c r="BE280"/>
  <c r="BE284"/>
  <c r="BE289"/>
  <c i="3" r="J91"/>
  <c r="J92"/>
  <c r="BE124"/>
  <c r="BE144"/>
  <c r="BE162"/>
  <c r="BE172"/>
  <c r="BE183"/>
  <c i="5" r="J91"/>
  <c r="BE155"/>
  <c r="BE162"/>
  <c r="BE169"/>
  <c r="BE178"/>
  <c r="BE181"/>
  <c r="BE189"/>
  <c r="BE203"/>
  <c r="BE233"/>
  <c r="BE237"/>
  <c r="BE243"/>
  <c r="BE246"/>
  <c r="BE252"/>
  <c r="BE261"/>
  <c r="BE264"/>
  <c r="BE268"/>
  <c r="BE279"/>
  <c r="BE287"/>
  <c i="6" r="E85"/>
  <c r="F91"/>
  <c r="J92"/>
  <c r="BE128"/>
  <c r="BE147"/>
  <c r="BE159"/>
  <c r="BE162"/>
  <c r="BE165"/>
  <c r="BE172"/>
  <c r="BE176"/>
  <c i="2" r="BE128"/>
  <c r="BE143"/>
  <c r="BE146"/>
  <c r="BE149"/>
  <c r="BE156"/>
  <c r="BE160"/>
  <c r="BE166"/>
  <c r="BE169"/>
  <c r="BE175"/>
  <c r="BE179"/>
  <c r="BE183"/>
  <c r="BE193"/>
  <c r="BE200"/>
  <c r="BE220"/>
  <c r="BE223"/>
  <c r="BE231"/>
  <c r="BE234"/>
  <c r="BE240"/>
  <c r="BE244"/>
  <c r="BE245"/>
  <c r="BE248"/>
  <c r="BE255"/>
  <c r="BE258"/>
  <c i="3" r="J89"/>
  <c r="BE127"/>
  <c r="BE141"/>
  <c r="BE153"/>
  <c r="BE159"/>
  <c i="4" r="F92"/>
  <c r="BE127"/>
  <c r="BE134"/>
  <c r="BE146"/>
  <c r="BK136"/>
  <c r="J136"/>
  <c r="J100"/>
  <c r="BK145"/>
  <c r="J145"/>
  <c r="J103"/>
  <c i="5" r="BE128"/>
  <c r="BE134"/>
  <c r="BE142"/>
  <c r="BE159"/>
  <c r="BE166"/>
  <c r="BE175"/>
  <c r="BE193"/>
  <c r="BE199"/>
  <c r="BE249"/>
  <c r="BE257"/>
  <c r="BE272"/>
  <c r="BE290"/>
  <c r="BE294"/>
  <c r="BE295"/>
  <c i="6" r="F92"/>
  <c r="BE121"/>
  <c r="BE124"/>
  <c r="BE150"/>
  <c r="BE179"/>
  <c i="7" r="F91"/>
  <c r="J91"/>
  <c r="BE126"/>
  <c r="BE127"/>
  <c r="BE130"/>
  <c r="BE132"/>
  <c r="BE134"/>
  <c r="BE137"/>
  <c r="BE140"/>
  <c r="BE141"/>
  <c r="BE144"/>
  <c r="BE146"/>
  <c r="BK136"/>
  <c r="J136"/>
  <c r="J100"/>
  <c r="BK143"/>
  <c r="J143"/>
  <c r="J102"/>
  <c r="BK145"/>
  <c r="J145"/>
  <c r="J103"/>
  <c i="2" r="F34"/>
  <c i="1" r="BA95"/>
  <c i="4" r="F34"/>
  <c i="1" r="BA97"/>
  <c i="5" r="F37"/>
  <c i="1" r="BD98"/>
  <c i="4" r="F35"/>
  <c i="1" r="BB97"/>
  <c i="5" r="J34"/>
  <c i="1" r="AW98"/>
  <c i="6" r="F37"/>
  <c i="1" r="BD99"/>
  <c i="3" r="F34"/>
  <c i="1" r="BA96"/>
  <c i="4" r="F36"/>
  <c i="1" r="BC97"/>
  <c i="6" r="J34"/>
  <c i="1" r="AW99"/>
  <c i="7" r="F35"/>
  <c i="1" r="BB100"/>
  <c i="2" r="J34"/>
  <c i="1" r="AW95"/>
  <c i="4" r="F37"/>
  <c i="1" r="BD97"/>
  <c i="2" r="F37"/>
  <c i="1" r="BD95"/>
  <c i="2" r="F36"/>
  <c i="1" r="BC95"/>
  <c i="4" r="J34"/>
  <c i="1" r="AW97"/>
  <c i="5" r="F36"/>
  <c i="1" r="BC98"/>
  <c i="7" r="J34"/>
  <c i="1" r="AW100"/>
  <c i="3" r="F35"/>
  <c i="1" r="BB96"/>
  <c i="3" r="J34"/>
  <c i="1" r="AW96"/>
  <c i="6" r="F35"/>
  <c i="1" r="BB99"/>
  <c i="2" r="F35"/>
  <c i="1" r="BB95"/>
  <c i="3" r="F37"/>
  <c i="1" r="BD96"/>
  <c i="5" r="F35"/>
  <c i="1" r="BB98"/>
  <c i="7" r="F37"/>
  <c i="1" r="BD100"/>
  <c i="3" r="F36"/>
  <c i="1" r="BC96"/>
  <c i="5" r="F34"/>
  <c i="1" r="BA98"/>
  <c i="6" r="F34"/>
  <c i="1" r="BA99"/>
  <c i="6" r="F36"/>
  <c i="1" r="BC99"/>
  <c i="7" r="F34"/>
  <c i="1" r="BA100"/>
  <c i="7" r="F36"/>
  <c i="1" r="BC100"/>
  <c i="7" l="1" r="T124"/>
  <c r="T123"/>
  <c i="2" r="P126"/>
  <c r="P125"/>
  <c i="1" r="AU95"/>
  <c i="5" r="R126"/>
  <c r="R125"/>
  <c i="2" r="R126"/>
  <c r="R125"/>
  <c r="BK126"/>
  <c r="J126"/>
  <c r="J97"/>
  <c i="7" r="P124"/>
  <c r="P123"/>
  <c i="1" r="AU100"/>
  <c i="2" r="T126"/>
  <c r="T125"/>
  <c i="4" r="R124"/>
  <c r="R123"/>
  <c r="BK124"/>
  <c r="J124"/>
  <c r="J97"/>
  <c i="5" r="P126"/>
  <c r="P125"/>
  <c i="1" r="AU98"/>
  <c i="5" r="T126"/>
  <c r="T125"/>
  <c i="7" r="R124"/>
  <c r="R123"/>
  <c i="4" r="T124"/>
  <c r="T123"/>
  <c r="P124"/>
  <c r="P123"/>
  <c i="1" r="AU97"/>
  <c i="2" r="J127"/>
  <c r="J98"/>
  <c i="3" r="BK119"/>
  <c r="BK118"/>
  <c r="J118"/>
  <c r="J96"/>
  <c i="4" r="J125"/>
  <c r="J98"/>
  <c i="5" r="BK126"/>
  <c r="J126"/>
  <c r="J97"/>
  <c i="6" r="BK119"/>
  <c r="J119"/>
  <c r="J97"/>
  <c i="7" r="BK124"/>
  <c r="J124"/>
  <c r="J97"/>
  <c i="5" r="J33"/>
  <c i="1" r="AV98"/>
  <c r="AT98"/>
  <c i="6" r="J33"/>
  <c i="1" r="AV99"/>
  <c r="AT99"/>
  <c i="3" r="F33"/>
  <c i="1" r="AZ96"/>
  <c i="4" r="F33"/>
  <c i="1" r="AZ97"/>
  <c i="4" r="J33"/>
  <c i="1" r="AV97"/>
  <c r="AT97"/>
  <c r="BC94"/>
  <c r="AY94"/>
  <c i="7" r="F33"/>
  <c i="1" r="AZ100"/>
  <c i="2" r="F33"/>
  <c i="1" r="AZ95"/>
  <c i="5" r="F33"/>
  <c i="1" r="AZ98"/>
  <c i="6" r="F33"/>
  <c i="1" r="AZ99"/>
  <c i="3" r="J33"/>
  <c i="1" r="AV96"/>
  <c r="AT96"/>
  <c r="BB94"/>
  <c r="W31"/>
  <c r="BD94"/>
  <c r="W33"/>
  <c r="BA94"/>
  <c r="W30"/>
  <c i="2" r="J33"/>
  <c i="1" r="AV95"/>
  <c r="AT95"/>
  <c i="7" r="J33"/>
  <c i="1" r="AV100"/>
  <c r="AT100"/>
  <c i="2" l="1" r="BK125"/>
  <c r="J125"/>
  <c i="3" r="J119"/>
  <c r="J97"/>
  <c i="4" r="BK123"/>
  <c r="J123"/>
  <c r="J96"/>
  <c i="5" r="BK125"/>
  <c r="J125"/>
  <c r="J96"/>
  <c i="6" r="BK118"/>
  <c r="J118"/>
  <c r="J96"/>
  <c i="7" r="BK123"/>
  <c r="J123"/>
  <c r="J96"/>
  <c i="1" r="AU94"/>
  <c i="3" r="J30"/>
  <c i="1" r="AG96"/>
  <c r="AN96"/>
  <c r="AX94"/>
  <c r="AW94"/>
  <c r="AK30"/>
  <c i="2" r="J30"/>
  <c i="1" r="AG95"/>
  <c r="AN95"/>
  <c r="W32"/>
  <c r="AZ94"/>
  <c r="AV94"/>
  <c r="AK29"/>
  <c i="3" l="1" r="J39"/>
  <c i="2" r="J39"/>
  <c r="J96"/>
  <c i="6" r="J30"/>
  <c i="1" r="AG99"/>
  <c r="AN99"/>
  <c r="W29"/>
  <c i="5" r="J30"/>
  <c i="1" r="AG98"/>
  <c r="AN98"/>
  <c i="7" r="J30"/>
  <c i="1" r="AG100"/>
  <c r="AN100"/>
  <c i="4" r="J30"/>
  <c i="1" r="AG97"/>
  <c r="AN97"/>
  <c r="AT94"/>
  <c i="5" l="1" r="J39"/>
  <c i="6" r="J39"/>
  <c i="4" r="J39"/>
  <c i="7" r="J39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<sst xmlns="http://schemas.openxmlformats.org/spreadsheetml/2006/main">
  <si>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</si>
  <si>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</si>
  <si>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</si>
  <si>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</si>
  <si>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</si>
  <si>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{50fe03a8-cf4b-4a9b-a2c1-478fc56aed89}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</si>
  <si>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</si>
  <si>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</si>
  <si>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</si>
  <si>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</si>
  <si>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</si>
  <si>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</si>
  <si>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</si>
  <si>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</si>
  <si>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65421048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</si>
  <si>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</si>
  <si>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</si>
  <si>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mostů v km 33,758 a 33,938 na trati Č.Budějovice - Volary</t>
  </si>
  <si>
    <t>KSO:</t>
  </si>
  <si>
    <t>CC-CZ:</t>
  </si>
  <si>
    <t>Místo:</t>
  </si>
  <si>
    <t xml:space="preserve"> </t>
  </si>
  <si>
    <t>Datum:</t>
  </si>
  <si>
    <t>29. 4. 2021</t>
  </si>
  <si>
    <t>Zadavatel:</t>
  </si>
  <si>
    <t>IČ:</t>
  </si>
  <si>
    <t>70994234</t>
  </si>
  <si>
    <t>Správa železnic, státní organizace</t>
  </si>
  <si>
    <t>DIČ:</t>
  </si>
  <si>
    <t>CZ 70994234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</si>
  <si>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</si>
  <si>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</si>
  <si>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</si>
  <si>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</si>
  <si>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</si>
  <si>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</si>
  <si>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</si>
  <si>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</si>
  <si>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</si>
  <si>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</si>
  <si>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</si>
  <si>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</si>
  <si>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</si>
  <si>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</si>
  <si>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</si>
  <si>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</si>
  <si>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</si>
  <si>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</si>
  <si>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</si>
  <si>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</si>
  <si>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</si>
  <si>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</si>
  <si>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</si>
  <si>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</si>
  <si>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</si>
  <si>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</si>
  <si>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</si>
  <si>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</si>
  <si>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</si>
  <si>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</si>
  <si>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</si>
  <si>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</si>
  <si>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</si>
  <si>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</si>
  <si>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</si>
  <si>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</si>
  <si>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</si>
  <si>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</si>
  <si>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</si>
  <si>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</si>
  <si>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</si>
  <si>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</si>
  <si>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</si>
  <si>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</si>
  <si>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</si>
  <si>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</si>
  <si>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</si>
  <si>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</si>
  <si>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</si>
  <si>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</si>
  <si>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</si>
  <si>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1.1</t>
  </si>
  <si>
    <t>Most km 33,758</t>
  </si>
  <si>
    <t>STA</t>
  </si>
  <si>
    <t>1</t>
  </si>
  <si>
    <t>{20e848d5-c065-4497-961d-e692a832c40f}</t>
  </si>
  <si>
    <t>2</t>
  </si>
  <si>
    <t>SO 1.2</t>
  </si>
  <si>
    <t>Železniční svršek most km 33,758</t>
  </si>
  <si>
    <t>{7b06947e-5b3c-4125-a25f-6d7c0f25f52e}</t>
  </si>
  <si>
    <t>SO 1.3</t>
  </si>
  <si>
    <t>VRN most km 33,758</t>
  </si>
  <si>
    <t>{b87f1dac-4a36-46f6-a4d0-b1e250cda2a2}</t>
  </si>
  <si>
    <t>SO 2.1</t>
  </si>
  <si>
    <t>Most km 33,938</t>
  </si>
  <si>
    <t>{0b2ec2ab-035e-4f05-9595-3c30caa802fd}</t>
  </si>
  <si>
    <t>SO 2.2</t>
  </si>
  <si>
    <t>Železniční svršek most km 33,938</t>
  </si>
  <si>
    <t>{db1879ff-f4c6-4990-8331-1494fe7506d2}</t>
  </si>
  <si>
    <t>SO 2.3</t>
  </si>
  <si>
    <t>VRN most km 33,938</t>
  </si>
  <si>
    <t>{9454a644-e941-477e-835a-c35ced4aae13}</t>
  </si>
  <si>
    <t>KRYCÍ LIST SOUPISU PRACÍ</t>
  </si>
  <si>
    <t>Objekt:</t>
  </si>
  <si>
    <t>SO 1.1 - Most km 33,758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</si>
  <si>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</si>
  <si>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</si>
  <si>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</si>
  <si>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</si>
  <si>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</si>
  <si>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</si>
  <si>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</si>
  <si>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</si>
  <si>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</si>
  <si>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</si>
  <si>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</si>
  <si>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</si>
  <si>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</si>
  <si>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</si>
  <si>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</si>
  <si>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</si>
  <si>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</si>
  <si>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</si>
  <si>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</si>
  <si>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</si>
  <si>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</si>
  <si>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</si>
  <si>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</si>
  <si>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</si>
  <si>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</si>
  <si>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</si>
  <si>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</si>
  <si>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</si>
  <si>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</si>
  <si>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</si>
  <si>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</si>
  <si>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</si>
  <si>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119001422</t>
  </si>
  <si>
    <t>Dočasné zajištění kabelů a kabelových tratí z 6 volně ložených kabelů</t>
  </si>
  <si>
    <t>m</t>
  </si>
  <si>
    <t>4</t>
  </si>
  <si>
    <t>-1342987101</t>
  </si>
  <si>
    <t>VV</t>
  </si>
  <si>
    <t>35</t>
  </si>
  <si>
    <t>Součet</t>
  </si>
  <si>
    <t>181111133</t>
  </si>
  <si>
    <t>Plošná úprava terénu do 500 m2 zemina skupiny 1 až 4 nerovnosti do 200 mm ve svahu do 1:1</t>
  </si>
  <si>
    <t>m2</t>
  </si>
  <si>
    <t>CS ÚRS 2021 01</t>
  </si>
  <si>
    <t>1524425640</t>
  </si>
  <si>
    <t>3</t>
  </si>
  <si>
    <t>182201101</t>
  </si>
  <si>
    <t>Svahování násypů strojně</t>
  </si>
  <si>
    <t>185644059</t>
  </si>
  <si>
    <t>2*8*4</t>
  </si>
  <si>
    <t>Svislé a kompletní konstrukce</t>
  </si>
  <si>
    <t>395901112</t>
  </si>
  <si>
    <t>Vysekání spár l do 6 m hl nad 40 do 80 mm v opěře hornina suchá</t>
  </si>
  <si>
    <t>2035311610</t>
  </si>
  <si>
    <t>3*2</t>
  </si>
  <si>
    <t>5</t>
  </si>
  <si>
    <t>985232111</t>
  </si>
  <si>
    <t>Hloubkové spárování zdiva aktivovanou maltou spára hl do 80 mm dl do 6 m/m2</t>
  </si>
  <si>
    <t>679184914</t>
  </si>
  <si>
    <t>Vodorovné konstrukce</t>
  </si>
  <si>
    <t>6</t>
  </si>
  <si>
    <t>421941111</t>
  </si>
  <si>
    <t>Zřízení podlahy z plechu na mostnicích, chodnících nebo revizních lávkách</t>
  </si>
  <si>
    <t>-675394674</t>
  </si>
  <si>
    <t>79,165</t>
  </si>
  <si>
    <t>7</t>
  </si>
  <si>
    <t>421941521</t>
  </si>
  <si>
    <t>Demontáž podlahových plechů bez výztuh na mostech</t>
  </si>
  <si>
    <t>-1160463188</t>
  </si>
  <si>
    <t>(0,85+2*1,02+2*0,33)*22,30</t>
  </si>
  <si>
    <t>8</t>
  </si>
  <si>
    <t>429173114</t>
  </si>
  <si>
    <t>Přizvednutí a spuštění kcí hmotnosti přes 100 t</t>
  </si>
  <si>
    <t>t</t>
  </si>
  <si>
    <t>213936453</t>
  </si>
  <si>
    <t>77</t>
  </si>
  <si>
    <t>Komunikace pozemní</t>
  </si>
  <si>
    <t>9</t>
  </si>
  <si>
    <t>521271921</t>
  </si>
  <si>
    <t>Dotažení mostnicového šroubu po dosednutí vlivem provozu</t>
  </si>
  <si>
    <t>kus</t>
  </si>
  <si>
    <t>-64656034</t>
  </si>
  <si>
    <t>43*2</t>
  </si>
  <si>
    <t>10</t>
  </si>
  <si>
    <t>M</t>
  </si>
  <si>
    <t>60815365</t>
  </si>
  <si>
    <t>mostnice dřevěná impregnovaná olejem DB 24x26 cm L 240 cm</t>
  </si>
  <si>
    <t>m3</t>
  </si>
  <si>
    <t>-1409822531</t>
  </si>
  <si>
    <t>P</t>
  </si>
  <si>
    <t>Poznámka k položce:_x000d_
mostnice + pozednice</t>
  </si>
  <si>
    <t>(1+43+1)*0,14976</t>
  </si>
  <si>
    <t>11</t>
  </si>
  <si>
    <t>521272215</t>
  </si>
  <si>
    <t>Demontáž mostnic s odsunem hmot mimo objekt mostu</t>
  </si>
  <si>
    <t>-1059645915</t>
  </si>
  <si>
    <t>43</t>
  </si>
  <si>
    <t>12</t>
  </si>
  <si>
    <t>521273122</t>
  </si>
  <si>
    <t>Výroba dřevěných mostnic železničního mostu s převýšení do 75 mm s 1 klínem</t>
  </si>
  <si>
    <t>-738833186</t>
  </si>
  <si>
    <t>13</t>
  </si>
  <si>
    <t>521273222</t>
  </si>
  <si>
    <t>Montáž dřevěných mostnic železničního mostu s převýšení do 75 mm s 1 klínem</t>
  </si>
  <si>
    <t>1355894856</t>
  </si>
  <si>
    <t>14</t>
  </si>
  <si>
    <t>521281111</t>
  </si>
  <si>
    <t>Výroba pozednic železničního mostu z tvrdého dřeva</t>
  </si>
  <si>
    <t>-50809832</t>
  </si>
  <si>
    <t>1+1</t>
  </si>
  <si>
    <t>521281211</t>
  </si>
  <si>
    <t>Montáž pozednic železničního mostu z tvrdého dřeva</t>
  </si>
  <si>
    <t>-1171374099</t>
  </si>
  <si>
    <t>16</t>
  </si>
  <si>
    <t>521283221</t>
  </si>
  <si>
    <t>Demontáž pozednic včetně odstranění štěrkového podsypu</t>
  </si>
  <si>
    <t>313026415</t>
  </si>
  <si>
    <t>Úpravy povrchů, podlahy a osazování výplní</t>
  </si>
  <si>
    <t>17</t>
  </si>
  <si>
    <t>628613223</t>
  </si>
  <si>
    <t>Protikorozní ochrana OK mostu III.tř.-základní a podkladní epoxidový, vrchní PU nátěr bez metalizace</t>
  </si>
  <si>
    <t>738132656</t>
  </si>
  <si>
    <t>1155"ocelová konstrukce mostu</t>
  </si>
  <si>
    <t>23,3*1,1"zábradlí</t>
  </si>
  <si>
    <t>18</t>
  </si>
  <si>
    <t>628613224</t>
  </si>
  <si>
    <t>Protikorozní ochrana OK mostu IV.tř.- základní a podkladní epoxidový, vrchní PU nátěr bez metalizace</t>
  </si>
  <si>
    <t>-1113789103</t>
  </si>
  <si>
    <t>79,165*2 "podlahy</t>
  </si>
  <si>
    <t>21,996*2 "pojistné úhelníky</t>
  </si>
  <si>
    <t>19</t>
  </si>
  <si>
    <t>628613911</t>
  </si>
  <si>
    <t>Mechanické vyčištění hloubkové koroze mezi jednotlivými prvky OK mostů</t>
  </si>
  <si>
    <t>-1457758750</t>
  </si>
  <si>
    <t>150</t>
  </si>
  <si>
    <t>20</t>
  </si>
  <si>
    <t>629991112</t>
  </si>
  <si>
    <t>Zatmelení spar mezi jednotlivými ocelovými prvky mostních konstrukcí s výplní</t>
  </si>
  <si>
    <t>-983219096</t>
  </si>
  <si>
    <t>80</t>
  </si>
  <si>
    <t>629995201</t>
  </si>
  <si>
    <t>Očištění vnějších ploch otryskáním sušeným křemičitým pískem</t>
  </si>
  <si>
    <t>-360979143</t>
  </si>
  <si>
    <t>40+40" opěry-kamenné a betonové části</t>
  </si>
  <si>
    <t>Ostatní konstrukce a práce, bourání</t>
  </si>
  <si>
    <t>22</t>
  </si>
  <si>
    <t>429172112</t>
  </si>
  <si>
    <t>Výroba ocelových prvků pro opravu mostů šroubovaných nebo svařovaných přes 100 kg</t>
  </si>
  <si>
    <t>kg</t>
  </si>
  <si>
    <t>-1138131299</t>
  </si>
  <si>
    <t>1699+1108+263</t>
  </si>
  <si>
    <t>23</t>
  </si>
  <si>
    <t>429172212</t>
  </si>
  <si>
    <t>Montáž ocelových prvků pro opravu mostů šroubovaných nebo svařovaných přes 100 kg</t>
  </si>
  <si>
    <t>1912149407</t>
  </si>
  <si>
    <t>24</t>
  </si>
  <si>
    <t>911121211</t>
  </si>
  <si>
    <t>Výroba ocelového zábradli při opravách mostů</t>
  </si>
  <si>
    <t>-556176956</t>
  </si>
  <si>
    <t>5,50+5,90+5,70+6,20"zábradlí na rovnoběžných křídlech</t>
  </si>
  <si>
    <t>25</t>
  </si>
  <si>
    <t>911121311</t>
  </si>
  <si>
    <t>Montáž ocelového zábradli při opravách mostů</t>
  </si>
  <si>
    <t>-1115648270</t>
  </si>
  <si>
    <t>23,30</t>
  </si>
  <si>
    <t>26</t>
  </si>
  <si>
    <t>936171150</t>
  </si>
  <si>
    <t>Demontáž pojistných úhelníků L 160 x 100 x 14 na železničních mostech přímých nebo v oblouku</t>
  </si>
  <si>
    <t>1552442032</t>
  </si>
  <si>
    <t>Poznámka k položce:_x000d_
 Množství měrných jednotek se určuje v metrech délky opravované mostní konstrukce.</t>
  </si>
  <si>
    <t>10+22,30+10</t>
  </si>
  <si>
    <t>27</t>
  </si>
  <si>
    <t>936171211</t>
  </si>
  <si>
    <t>Výroba pojistných úhelníků L 160x100x14 pro kolej S 49 na mostě</t>
  </si>
  <si>
    <t>-701617456</t>
  </si>
  <si>
    <t>28</t>
  </si>
  <si>
    <t>936171311</t>
  </si>
  <si>
    <t>Montáž pojistných úhelníků L 160x100x14 v koleji S 49 na mostě</t>
  </si>
  <si>
    <t>-3580180</t>
  </si>
  <si>
    <t>29</t>
  </si>
  <si>
    <t>130105320.R</t>
  </si>
  <si>
    <t>úhelník ocelový nerovnostranný, v jakosti 11 375, 160 x 100 x 14 mm</t>
  </si>
  <si>
    <t>1808595203</t>
  </si>
  <si>
    <t>Poznámka k položce:_x000d_
Nové úhelníky ve výbězích za mostem 4x10m</t>
  </si>
  <si>
    <t>20*27,2*0,001</t>
  </si>
  <si>
    <t>30</t>
  </si>
  <si>
    <t>938905108</t>
  </si>
  <si>
    <t>Údržba OK mostů - jednotlivá výměna nýtu za nýt počtu přes 10 do 50 kusů</t>
  </si>
  <si>
    <t>1883628038</t>
  </si>
  <si>
    <t>31</t>
  </si>
  <si>
    <t>130317550.R</t>
  </si>
  <si>
    <t>Ocel profilová - různé profily (tyče ploché, úhelníky,plechy...)</t>
  </si>
  <si>
    <t>-170934501</t>
  </si>
  <si>
    <t>Poznámka k položce:_x000d_
prvky pro zábradlí - hmotnost viz příloha E.2.9 zesílení zkorodovaných prvků konstrukce včetně podlahových nosníků - hmotnost viz příloha E.2.7</t>
  </si>
  <si>
    <t>1,699"zesílení podélníků</t>
  </si>
  <si>
    <t>1,108"větrové ztužení</t>
  </si>
  <si>
    <t>0,263"distanční plechy</t>
  </si>
  <si>
    <t>0,560"sloupky, madla,patky zábradlí</t>
  </si>
  <si>
    <t>32</t>
  </si>
  <si>
    <t>30910003</t>
  </si>
  <si>
    <t>šroub vysokopevnostní HRC s maticí a podložkou M20x70</t>
  </si>
  <si>
    <t>100 kus</t>
  </si>
  <si>
    <t>1083614310</t>
  </si>
  <si>
    <t>33</t>
  </si>
  <si>
    <t>938905311</t>
  </si>
  <si>
    <t>Údržba OK mostů - očistění, nátěr, namazání ložisek</t>
  </si>
  <si>
    <t>-1263788256</t>
  </si>
  <si>
    <t>4+4</t>
  </si>
  <si>
    <t>34</t>
  </si>
  <si>
    <t>938905312</t>
  </si>
  <si>
    <t>Údržba OK mostů - vysekání obetonávky ložisek a zalití ložiskových desek</t>
  </si>
  <si>
    <t>971062562</t>
  </si>
  <si>
    <t>944611111</t>
  </si>
  <si>
    <t>Montáž ochranné plachty z textilie z umělých vláken</t>
  </si>
  <si>
    <t>1241714639</t>
  </si>
  <si>
    <t>7,5*25*2+4,5*25*2</t>
  </si>
  <si>
    <t>36</t>
  </si>
  <si>
    <t>944611121.R</t>
  </si>
  <si>
    <t>Montáž ochranné geotextilie</t>
  </si>
  <si>
    <t>-554943093</t>
  </si>
  <si>
    <t>Poznámka k položce:_x000d_
uložení na spodní část lešení pod konstrukci( jako separační vrstva) + ochrana obou břehů</t>
  </si>
  <si>
    <t>7,5*25</t>
  </si>
  <si>
    <t>37</t>
  </si>
  <si>
    <t>69311082</t>
  </si>
  <si>
    <t>geotextilie netkaná separační, ochranná, filtrační, drenážní PP 500g/m2</t>
  </si>
  <si>
    <t>1131216677</t>
  </si>
  <si>
    <t>38</t>
  </si>
  <si>
    <t>944611211</t>
  </si>
  <si>
    <t>Příplatek k ochranné plachtě za první a ZKD den použití</t>
  </si>
  <si>
    <t>29396168</t>
  </si>
  <si>
    <t>600*40</t>
  </si>
  <si>
    <t>39</t>
  </si>
  <si>
    <t>944611811</t>
  </si>
  <si>
    <t>Demontáž ochranné plachty z textilie z umělých vláken</t>
  </si>
  <si>
    <t>-1716737341</t>
  </si>
  <si>
    <t>600</t>
  </si>
  <si>
    <t>40</t>
  </si>
  <si>
    <t>946211121</t>
  </si>
  <si>
    <t>Montáž lešení zavěšeného trubkového na potrubních mostech zatížení tř. 2 do 100 kg/m2 v do 10 m</t>
  </si>
  <si>
    <t>920813157</t>
  </si>
  <si>
    <t xml:space="preserve">7,5*22 " spodní  plocha pod konstrukcí"</t>
  </si>
  <si>
    <t>23*2*1*1 "okolo hlavních nosníků ( délka 23m; 2 strany; š.1,0m; 1 patro)"</t>
  </si>
  <si>
    <t>41</t>
  </si>
  <si>
    <t>946211221</t>
  </si>
  <si>
    <t>Příplatek k lešení zavěšenému trubkovému na mostech 100 kg/m2 v 10 m za první a ZKD den použití</t>
  </si>
  <si>
    <t>-1334884390</t>
  </si>
  <si>
    <t>211*40</t>
  </si>
  <si>
    <t>42</t>
  </si>
  <si>
    <t>946211821</t>
  </si>
  <si>
    <t>Demontáž lešení zavěšeného trubkového na potrubních mostech zatížení tř. 2 do 100 kg/m2 v do 10 m</t>
  </si>
  <si>
    <t>-1733801784</t>
  </si>
  <si>
    <t>966075141</t>
  </si>
  <si>
    <t>Odstranění kovového zábradlí vcelku</t>
  </si>
  <si>
    <t>1106371751</t>
  </si>
  <si>
    <t>22,3</t>
  </si>
  <si>
    <t>44</t>
  </si>
  <si>
    <t>952711400.R</t>
  </si>
  <si>
    <t>Bezpeč.značení na mostní objekty-žlutočerné šrafování</t>
  </si>
  <si>
    <t>-518553514</t>
  </si>
  <si>
    <t>Poznámka k položce:_x000d_
Žlutočerné šrafování na krajních svislicích mostu (průjezdný průřez) v celém profilu</t>
  </si>
  <si>
    <t>45</t>
  </si>
  <si>
    <t>985311112</t>
  </si>
  <si>
    <t>Reprofilace stěn cementovými sanačními maltami tl 20 mm</t>
  </si>
  <si>
    <t>1940113004</t>
  </si>
  <si>
    <t>10+10"O 01 a O 02</t>
  </si>
  <si>
    <t>46</t>
  </si>
  <si>
    <t>985311911</t>
  </si>
  <si>
    <t>Příplatek při reprofilaci sanačními maltami za práci ve stísněném prostoru</t>
  </si>
  <si>
    <t>-570837187</t>
  </si>
  <si>
    <t>5+5</t>
  </si>
  <si>
    <t>997</t>
  </si>
  <si>
    <t>Přesun sutě</t>
  </si>
  <si>
    <t>47</t>
  </si>
  <si>
    <t>997013501</t>
  </si>
  <si>
    <t>Odvoz suti a vybouraných hmot na skládku nebo meziskládku do 1 km se složením</t>
  </si>
  <si>
    <t>1338417105</t>
  </si>
  <si>
    <t>48</t>
  </si>
  <si>
    <t>997013509</t>
  </si>
  <si>
    <t>Příplatek k odvozu suti a vybouraných hmot na skládku ZKD 1 km přes 1 km</t>
  </si>
  <si>
    <t>244048365</t>
  </si>
  <si>
    <t>117,933*80</t>
  </si>
  <si>
    <t>49</t>
  </si>
  <si>
    <t>997013631</t>
  </si>
  <si>
    <t>Poplatek za uložení na skládce (skládkovné) stavebního odpadu směsného kód odpadu 17 09 04</t>
  </si>
  <si>
    <t>-1996266635</t>
  </si>
  <si>
    <t>50</t>
  </si>
  <si>
    <t>997013822.R</t>
  </si>
  <si>
    <t>Poplatek za uložení mostnic s oleji nebo ropnými látkami na skládce (skládkovné)</t>
  </si>
  <si>
    <t>354043133</t>
  </si>
  <si>
    <t>Poznámka k položce:_x000d_
mostnice a pozednice</t>
  </si>
  <si>
    <t>6,739*0,7</t>
  </si>
  <si>
    <t>51</t>
  </si>
  <si>
    <t>997013843</t>
  </si>
  <si>
    <t>Poplatek za uložení na skládce (skládkovné) odpadu po otryskávání s obsahem nebezpečných látek kód odpadu 12 01 16</t>
  </si>
  <si>
    <t>-1066704423</t>
  </si>
  <si>
    <t>(1155,000+202,322)*0,030</t>
  </si>
  <si>
    <t>998</t>
  </si>
  <si>
    <t>Přesun hmot</t>
  </si>
  <si>
    <t>52</t>
  </si>
  <si>
    <t>998212111</t>
  </si>
  <si>
    <t>Přesun hmot pro mosty zděné, monolitické betonové nebo ocelové v do 20 m</t>
  </si>
  <si>
    <t>-1740648628</t>
  </si>
  <si>
    <t>53</t>
  </si>
  <si>
    <t>998212191</t>
  </si>
  <si>
    <t>Příplatek k přesunu hmot pro mosty zděné nebo monolitické za zvětšený přesun do 1000 m</t>
  </si>
  <si>
    <t>2078723688</t>
  </si>
  <si>
    <t>SO 1.2 - Železniční svršek most km 33,758</t>
  </si>
  <si>
    <t>5905020020</t>
  </si>
  <si>
    <t>Oprava stezky strojně s odstraněním drnu a nánosu přes 10 cm do 20 cm</t>
  </si>
  <si>
    <t>-379621671</t>
  </si>
  <si>
    <t>(15+15)*2*0,5</t>
  </si>
  <si>
    <t>5955101025</t>
  </si>
  <si>
    <t>Kamenivo drcené drť frakce 4/8</t>
  </si>
  <si>
    <t>-928934055</t>
  </si>
  <si>
    <t>30*0,15*2</t>
  </si>
  <si>
    <t>5905050010</t>
  </si>
  <si>
    <t>Souvislá výměna KL se snesením KR koleje pražce dřevěné rozdělení "c"</t>
  </si>
  <si>
    <t>km</t>
  </si>
  <si>
    <t>-547485447</t>
  </si>
  <si>
    <t>5955101000</t>
  </si>
  <si>
    <t>Kamenivo drcené štěrk frakce 31,5/63 třídy BI</t>
  </si>
  <si>
    <t>793805817</t>
  </si>
  <si>
    <t>4*0,35*(12+12)*1,6</t>
  </si>
  <si>
    <t>5906060010</t>
  </si>
  <si>
    <t>Vrtání pražce dřevěného do 8 otvorů</t>
  </si>
  <si>
    <t>-825784783</t>
  </si>
  <si>
    <t>Poznámka k položce:_x000d_
Pražec=kus</t>
  </si>
  <si>
    <t>(2+43)*8</t>
  </si>
  <si>
    <t>5906080015</t>
  </si>
  <si>
    <t>Vystrojení pražce dřevěného s podkladnicovým upevněním čtyři vrtule</t>
  </si>
  <si>
    <t>úl.pl.</t>
  </si>
  <si>
    <t>-1530921124</t>
  </si>
  <si>
    <t>(2+43)*2</t>
  </si>
  <si>
    <t>5958134040</t>
  </si>
  <si>
    <t>Součásti upevňovací kroužek pružný dvojitý Fe 6</t>
  </si>
  <si>
    <t>-1126810458</t>
  </si>
  <si>
    <t>(16+16+2+43)*8"pod vrtule</t>
  </si>
  <si>
    <t>5958173000</t>
  </si>
  <si>
    <t>Polyetylenové pásy v kotoučích</t>
  </si>
  <si>
    <t>-1073413850</t>
  </si>
  <si>
    <t>(2+43)*2*0,375*0,200</t>
  </si>
  <si>
    <t>5906130070</t>
  </si>
  <si>
    <t>Montáž kolejového roštu v ose koleje pražce dřevěné nevystrojené tv. S49 rozdělení "c"</t>
  </si>
  <si>
    <t>-764395571</t>
  </si>
  <si>
    <t>0,012+0,012</t>
  </si>
  <si>
    <t>5956101000</t>
  </si>
  <si>
    <t>Pražec dřevěný příčný nevystrojený dub 2600x260x160 mm</t>
  </si>
  <si>
    <t>-2080069345</t>
  </si>
  <si>
    <t>16+16</t>
  </si>
  <si>
    <t>5958140000</t>
  </si>
  <si>
    <t>Podkladnice žebrová tv. S4</t>
  </si>
  <si>
    <t>1853867190</t>
  </si>
  <si>
    <t>(16+16)*2</t>
  </si>
  <si>
    <t>5958158070</t>
  </si>
  <si>
    <t>podložka polyetylenová pod podkladnici 380/160/2 (S4, R4)</t>
  </si>
  <si>
    <t>1239166799</t>
  </si>
  <si>
    <t>32*2</t>
  </si>
  <si>
    <t>5958134075</t>
  </si>
  <si>
    <t>Součásti upevňovací vrtule R1(145)</t>
  </si>
  <si>
    <t>-851442534</t>
  </si>
  <si>
    <t>(16+45+16)*8</t>
  </si>
  <si>
    <t>5958128010</t>
  </si>
  <si>
    <t>Komplety ŽS 4 (šroub RS 1, matice M 24, podložka Fe6, svěrka ŽS4)</t>
  </si>
  <si>
    <t>2053307720</t>
  </si>
  <si>
    <t>(16+16+2+43)*4</t>
  </si>
  <si>
    <t>5958158005</t>
  </si>
  <si>
    <t xml:space="preserve">Podložka pryžová pod patu kolejnice S49  183/126/6</t>
  </si>
  <si>
    <t>-297994216</t>
  </si>
  <si>
    <t>(16+16+2+43)*2</t>
  </si>
  <si>
    <t>5906140070</t>
  </si>
  <si>
    <t>Demontáž kolejového roštu koleje v ose koleje pražce dřevěné tv. S49 rozdělení "c"</t>
  </si>
  <si>
    <t>1103366188</t>
  </si>
  <si>
    <t>5907020420</t>
  </si>
  <si>
    <t>Souvislá výměna kolejnic současně s výměnou kompletů a pryžové podložky tv. S49 rozdělení "u"</t>
  </si>
  <si>
    <t>1416547743</t>
  </si>
  <si>
    <t>Poznámka k položce:_x000d_
Metr kolejnice=m</t>
  </si>
  <si>
    <t>22,3*2"most (demontáž a montáž kolejnic)</t>
  </si>
  <si>
    <t>5907050020</t>
  </si>
  <si>
    <t>Dělení kolejnic řezáním nebo rozbroušením soustavy S49 nebo T</t>
  </si>
  <si>
    <t>-1786758595</t>
  </si>
  <si>
    <t>Poznámka k položce:_x000d_
Řez=kus</t>
  </si>
  <si>
    <t>5907050120</t>
  </si>
  <si>
    <t>Dělení kolejnic kyslíkem soustavy S49 nebo T</t>
  </si>
  <si>
    <t>1948142256</t>
  </si>
  <si>
    <t>5909010020</t>
  </si>
  <si>
    <t>Ojedinělé ruční podbití pražců příčných dřevěných</t>
  </si>
  <si>
    <t>Sborník UOŽI 01 2021</t>
  </si>
  <si>
    <t>-1181762867</t>
  </si>
  <si>
    <t>5910020030</t>
  </si>
  <si>
    <t>Svařování kolejnic termitem plný předehřev standardní spára svar sériový tv. S49</t>
  </si>
  <si>
    <t>svar</t>
  </si>
  <si>
    <t>1022842070</t>
  </si>
  <si>
    <t>9909000100</t>
  </si>
  <si>
    <t>Poplatek za uložení suti nebo hmot na oficiální skládku</t>
  </si>
  <si>
    <t>1258030823</t>
  </si>
  <si>
    <t>9909000300</t>
  </si>
  <si>
    <t>Poplatek za likvidaci dřevěných kolejnicových podpor</t>
  </si>
  <si>
    <t>-787814762</t>
  </si>
  <si>
    <t>SO 1.3 - VRN most km 33,758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</si>
  <si>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</si>
  <si>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</si>
  <si>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</si>
  <si>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</si>
  <si>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</si>
  <si>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</si>
  <si>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VRN8 - Přesun stavebních kapacit</t>
  </si>
  <si>
    <t>VRN</t>
  </si>
  <si>
    <t>Vedlejší rozpočtové náklady</t>
  </si>
  <si>
    <t>VRN1</t>
  </si>
  <si>
    <t>Průzkumné, geodetické a projektové práce</t>
  </si>
  <si>
    <t>012203000</t>
  </si>
  <si>
    <t>Geodetické práce při provádění stavby</t>
  </si>
  <si>
    <t>kpl</t>
  </si>
  <si>
    <t>595168679</t>
  </si>
  <si>
    <t>013254000</t>
  </si>
  <si>
    <t>Dokumentace skutečného provedení stavby včetně doplnění statického přepočtu</t>
  </si>
  <si>
    <t>-1260319890</t>
  </si>
  <si>
    <t xml:space="preserve">Poznámka k položce:_x000d_
DSPS 2x,  vč. digitální podoby</t>
  </si>
  <si>
    <t>VRN3</t>
  </si>
  <si>
    <t>Zařízení staveniště</t>
  </si>
  <si>
    <t>030001000</t>
  </si>
  <si>
    <t>-2067128828</t>
  </si>
  <si>
    <t>Poznámka k položce:_x000d_
včetně pronájmů pozemků</t>
  </si>
  <si>
    <t>034002000</t>
  </si>
  <si>
    <t>Zabezpečení staveniště</t>
  </si>
  <si>
    <t>-1237114460</t>
  </si>
  <si>
    <t>Poznámka k položce:_x000d_
zabezpečení staveniště mimo pracovní dobu, cca 45 dnů</t>
  </si>
  <si>
    <t>039002000</t>
  </si>
  <si>
    <t>Zrušení zařízení staveniště</t>
  </si>
  <si>
    <t>-1155196254</t>
  </si>
  <si>
    <t>Poznámka k položce:_x000d_
včetně uvedení dotčených pozemků do původního stavu</t>
  </si>
  <si>
    <t>VRN4</t>
  </si>
  <si>
    <t>Inženýrská činnost</t>
  </si>
  <si>
    <t>042903000</t>
  </si>
  <si>
    <t>Ostatní posudky</t>
  </si>
  <si>
    <t>-505876462</t>
  </si>
  <si>
    <t>Poznámka k položce:_x000d_
rozbory odpadů na PCB a těžké kovy, břehy pod mostem</t>
  </si>
  <si>
    <t>VRN6</t>
  </si>
  <si>
    <t>Územní vlivy</t>
  </si>
  <si>
    <t>060001000</t>
  </si>
  <si>
    <t>854488529</t>
  </si>
  <si>
    <t>065002000</t>
  </si>
  <si>
    <t>Mimostaveništní doprava materiálů</t>
  </si>
  <si>
    <t>1259614372</t>
  </si>
  <si>
    <t xml:space="preserve">Poznámka k položce:_x000d_
přepravy, které nejsou zakalkulovány v rozpočtu </t>
  </si>
  <si>
    <t>VRN7</t>
  </si>
  <si>
    <t>Provozní vlivy</t>
  </si>
  <si>
    <t>070001000</t>
  </si>
  <si>
    <t>1113838773</t>
  </si>
  <si>
    <t>VRN8</t>
  </si>
  <si>
    <t>Přesun stavebních kapacit</t>
  </si>
  <si>
    <t>081103000</t>
  </si>
  <si>
    <t>Denní doprava pracovníků na pracoviště</t>
  </si>
  <si>
    <t>-288111522</t>
  </si>
  <si>
    <t>SO 2.1 - Most km 33,938</t>
  </si>
  <si>
    <t>111211101</t>
  </si>
  <si>
    <t>Odstranění křovin a stromů průměru kmene do 100 mm i s kořeny sklonu terénu do 1:5 ručně</t>
  </si>
  <si>
    <t>-2102900457</t>
  </si>
  <si>
    <t>50"opěra 02</t>
  </si>
  <si>
    <t>112155311</t>
  </si>
  <si>
    <t>Štěpkování keřového porostu středně hustého s naložením</t>
  </si>
  <si>
    <t>596884332</t>
  </si>
  <si>
    <t>1558230625</t>
  </si>
  <si>
    <t>5*2</t>
  </si>
  <si>
    <t>5,50+6,10+6,10+5,50"zábradlí na rovnoběžných křídlech</t>
  </si>
  <si>
    <t>54</t>
  </si>
  <si>
    <t>56</t>
  </si>
  <si>
    <t>588862356</t>
  </si>
  <si>
    <t>58</t>
  </si>
  <si>
    <t>60</t>
  </si>
  <si>
    <t>62</t>
  </si>
  <si>
    <t>64</t>
  </si>
  <si>
    <t>66</t>
  </si>
  <si>
    <t>68</t>
  </si>
  <si>
    <t>70</t>
  </si>
  <si>
    <t>72</t>
  </si>
  <si>
    <t>74</t>
  </si>
  <si>
    <t>76</t>
  </si>
  <si>
    <t>78</t>
  </si>
  <si>
    <t>82</t>
  </si>
  <si>
    <t>84</t>
  </si>
  <si>
    <t>86</t>
  </si>
  <si>
    <t>88</t>
  </si>
  <si>
    <t>680322523</t>
  </si>
  <si>
    <t>2011504416</t>
  </si>
  <si>
    <t>1993200482</t>
  </si>
  <si>
    <t>92</t>
  </si>
  <si>
    <t>94</t>
  </si>
  <si>
    <t>96</t>
  </si>
  <si>
    <t>98</t>
  </si>
  <si>
    <t>284224495</t>
  </si>
  <si>
    <t>55</t>
  </si>
  <si>
    <t>-1033942535</t>
  </si>
  <si>
    <t>SO 2.2 - Železniční svršek most km 33,938</t>
  </si>
  <si>
    <t>1695538216</t>
  </si>
  <si>
    <t>413768444</t>
  </si>
  <si>
    <t>1750127863</t>
  </si>
  <si>
    <t>-469135565</t>
  </si>
  <si>
    <t>-905573403</t>
  </si>
  <si>
    <t>-1550567678</t>
  </si>
  <si>
    <t>-542724205</t>
  </si>
  <si>
    <t>202714946</t>
  </si>
  <si>
    <t>-1847686433</t>
  </si>
  <si>
    <t>148370849</t>
  </si>
  <si>
    <t>-1808919101</t>
  </si>
  <si>
    <t>1210131310</t>
  </si>
  <si>
    <t>-467989287</t>
  </si>
  <si>
    <t>-1803987119</t>
  </si>
  <si>
    <t>2100577401</t>
  </si>
  <si>
    <t>-2015641819</t>
  </si>
  <si>
    <t>-1120106109</t>
  </si>
  <si>
    <t>22,3*2" most (demontáž a montáž kolejnic)</t>
  </si>
  <si>
    <t>-1803555778</t>
  </si>
  <si>
    <t>767560083</t>
  </si>
  <si>
    <t>1311725060</t>
  </si>
  <si>
    <t>1422050881</t>
  </si>
  <si>
    <t>1300789933</t>
  </si>
  <si>
    <t>-2104682475</t>
  </si>
  <si>
    <t>SO 2.3 - VRN most km 33,938</t>
  </si>
  <si>
    <t>1533670548</t>
  </si>
  <si>
    <t>-1343874266</t>
  </si>
  <si>
    <t>-1242307733</t>
  </si>
  <si>
    <t>-976504611</t>
  </si>
  <si>
    <t>1072700277</t>
  </si>
  <si>
    <t>-763352617</t>
  </si>
  <si>
    <t>683547330</t>
  </si>
  <si>
    <t>-174329621</t>
  </si>
  <si>
    <t>-87065263</t>
  </si>
  <si>
    <t>-15195853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</si>
</sst>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29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31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31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31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33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33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36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37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38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39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40</v>
      </c>
      <c r="E29" s="46"/>
      <c r="F29" s="31" t="s">
        <v>41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42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43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44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45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46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47</v>
      </c>
      <c r="U35" s="53"/>
      <c r="V35" s="53"/>
      <c r="W35" s="53"/>
      <c r="X35" s="55" t="s">
        <v>48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49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50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51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52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51</v>
      </c>
      <c r="AI60" s="41"/>
      <c r="AJ60" s="41"/>
      <c r="AK60" s="41"/>
      <c r="AL60" s="41"/>
      <c r="AM60" s="63" t="s">
        <v>52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53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54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51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52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51</v>
      </c>
      <c r="AI75" s="41"/>
      <c r="AJ75" s="41"/>
      <c r="AK75" s="41"/>
      <c r="AL75" s="41"/>
      <c r="AM75" s="63" t="s">
        <v>52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55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65421048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Oprava mostů v km 33,758 a 33,938 na trati Č.Budějovice - Volary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29. 4. 2021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Správa železnic, státní organizace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32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56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30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34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57</v>
      </c>
      <c r="D92" s="93"/>
      <c r="E92" s="93"/>
      <c r="F92" s="93"/>
      <c r="G92" s="93"/>
      <c r="H92" s="94"/>
      <c r="I92" s="95" t="s">
        <v>58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59</v>
      </c>
      <c r="AH92" s="93"/>
      <c r="AI92" s="93"/>
      <c r="AJ92" s="93"/>
      <c r="AK92" s="93"/>
      <c r="AL92" s="93"/>
      <c r="AM92" s="93"/>
      <c r="AN92" s="95" t="s">
        <v>60</v>
      </c>
      <c r="AO92" s="93"/>
      <c r="AP92" s="97"/>
      <c r="AQ92" s="98" t="s">
        <v>61</v>
      </c>
      <c r="AR92" s="43"/>
      <c r="AS92" s="99" t="s">
        <v>62</v>
      </c>
      <c r="AT92" s="100" t="s">
        <v>63</v>
      </c>
      <c r="AU92" s="100" t="s">
        <v>64</v>
      </c>
      <c r="AV92" s="100" t="s">
        <v>65</v>
      </c>
      <c r="AW92" s="100" t="s">
        <v>66</v>
      </c>
      <c r="AX92" s="100" t="s">
        <v>67</v>
      </c>
      <c r="AY92" s="100" t="s">
        <v>68</v>
      </c>
      <c r="AZ92" s="100" t="s">
        <v>69</v>
      </c>
      <c r="BA92" s="100" t="s">
        <v>70</v>
      </c>
      <c r="BB92" s="100" t="s">
        <v>71</v>
      </c>
      <c r="BC92" s="100" t="s">
        <v>72</v>
      </c>
      <c r="BD92" s="101" t="s">
        <v>73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74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ROUND(SUM(AG95:AG100),2)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ROUND(SUM(AS95:AS100),2)</f>
        <v>0</v>
      </c>
      <c r="AT94" s="113">
        <f>ROUND(SUM(AV94:AW94),2)</f>
        <v>0</v>
      </c>
      <c r="AU94" s="114">
        <f>ROUND(SUM(AU95:AU100),5)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ROUND(SUM(AZ95:AZ100),2)</f>
        <v>0</v>
      </c>
      <c r="BA94" s="113">
        <f>ROUND(SUM(BA95:BA100),2)</f>
        <v>0</v>
      </c>
      <c r="BB94" s="113">
        <f>ROUND(SUM(BB95:BB100),2)</f>
        <v>0</v>
      </c>
      <c r="BC94" s="113">
        <f>ROUND(SUM(BC95:BC100),2)</f>
        <v>0</v>
      </c>
      <c r="BD94" s="115">
        <f>ROUND(SUM(BD95:BD100),2)</f>
        <v>0</v>
      </c>
      <c r="BE94" s="6"/>
      <c r="BS94" s="116" t="s">
        <v>75</v>
      </c>
      <c r="BT94" s="116" t="s">
        <v>76</v>
      </c>
      <c r="BU94" s="117" t="s">
        <v>77</v>
      </c>
      <c r="BV94" s="116" t="s">
        <v>78</v>
      </c>
      <c r="BW94" s="116" t="s">
        <v>5</v>
      </c>
      <c r="BX94" s="116" t="s">
        <v>79</v>
      </c>
      <c r="CL94" s="116" t="s">
        <v>1</v>
      </c>
    </row>
    <row r="95" s="7" customFormat="1" ht="16.5" customHeight="1">
      <c r="A95" s="118" t="s">
        <v>80</v>
      </c>
      <c r="B95" s="119"/>
      <c r="C95" s="120"/>
      <c r="D95" s="121" t="s">
        <v>81</v>
      </c>
      <c r="E95" s="121"/>
      <c r="F95" s="121"/>
      <c r="G95" s="121"/>
      <c r="H95" s="121"/>
      <c r="I95" s="122"/>
      <c r="J95" s="121" t="s">
        <v>82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'SO 1.1 - Most km 33,758'!J30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83</v>
      </c>
      <c r="AR95" s="125"/>
      <c r="AS95" s="126">
        <v>0</v>
      </c>
      <c r="AT95" s="127">
        <f>ROUND(SUM(AV95:AW95),2)</f>
        <v>0</v>
      </c>
      <c r="AU95" s="128">
        <f>'SO 1.1 - Most km 33,758'!P125</f>
        <v>0</v>
      </c>
      <c r="AV95" s="127">
        <f>'SO 1.1 - Most km 33,758'!J33</f>
        <v>0</v>
      </c>
      <c r="AW95" s="127">
        <f>'SO 1.1 - Most km 33,758'!J34</f>
        <v>0</v>
      </c>
      <c r="AX95" s="127">
        <f>'SO 1.1 - Most km 33,758'!J35</f>
        <v>0</v>
      </c>
      <c r="AY95" s="127">
        <f>'SO 1.1 - Most km 33,758'!J36</f>
        <v>0</v>
      </c>
      <c r="AZ95" s="127">
        <f>'SO 1.1 - Most km 33,758'!F33</f>
        <v>0</v>
      </c>
      <c r="BA95" s="127">
        <f>'SO 1.1 - Most km 33,758'!F34</f>
        <v>0</v>
      </c>
      <c r="BB95" s="127">
        <f>'SO 1.1 - Most km 33,758'!F35</f>
        <v>0</v>
      </c>
      <c r="BC95" s="127">
        <f>'SO 1.1 - Most km 33,758'!F36</f>
        <v>0</v>
      </c>
      <c r="BD95" s="129">
        <f>'SO 1.1 - Most km 33,758'!F37</f>
        <v>0</v>
      </c>
      <c r="BE95" s="7"/>
      <c r="BT95" s="130" t="s">
        <v>84</v>
      </c>
      <c r="BV95" s="130" t="s">
        <v>78</v>
      </c>
      <c r="BW95" s="130" t="s">
        <v>85</v>
      </c>
      <c r="BX95" s="130" t="s">
        <v>5</v>
      </c>
      <c r="CL95" s="130" t="s">
        <v>1</v>
      </c>
      <c r="CM95" s="130" t="s">
        <v>86</v>
      </c>
    </row>
    <row r="96" s="7" customFormat="1" ht="16.5" customHeight="1">
      <c r="A96" s="118" t="s">
        <v>80</v>
      </c>
      <c r="B96" s="119"/>
      <c r="C96" s="120"/>
      <c r="D96" s="121" t="s">
        <v>87</v>
      </c>
      <c r="E96" s="121"/>
      <c r="F96" s="121"/>
      <c r="G96" s="121"/>
      <c r="H96" s="121"/>
      <c r="I96" s="122"/>
      <c r="J96" s="121" t="s">
        <v>88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'SO 1.2 - Železniční svrše...'!J30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83</v>
      </c>
      <c r="AR96" s="125"/>
      <c r="AS96" s="126">
        <v>0</v>
      </c>
      <c r="AT96" s="127">
        <f>ROUND(SUM(AV96:AW96),2)</f>
        <v>0</v>
      </c>
      <c r="AU96" s="128">
        <f>'SO 1.2 - Železniční svrše...'!P118</f>
        <v>0</v>
      </c>
      <c r="AV96" s="127">
        <f>'SO 1.2 - Železniční svrše...'!J33</f>
        <v>0</v>
      </c>
      <c r="AW96" s="127">
        <f>'SO 1.2 - Železniční svrše...'!J34</f>
        <v>0</v>
      </c>
      <c r="AX96" s="127">
        <f>'SO 1.2 - Železniční svrše...'!J35</f>
        <v>0</v>
      </c>
      <c r="AY96" s="127">
        <f>'SO 1.2 - Železniční svrše...'!J36</f>
        <v>0</v>
      </c>
      <c r="AZ96" s="127">
        <f>'SO 1.2 - Železniční svrše...'!F33</f>
        <v>0</v>
      </c>
      <c r="BA96" s="127">
        <f>'SO 1.2 - Železniční svrše...'!F34</f>
        <v>0</v>
      </c>
      <c r="BB96" s="127">
        <f>'SO 1.2 - Železniční svrše...'!F35</f>
        <v>0</v>
      </c>
      <c r="BC96" s="127">
        <f>'SO 1.2 - Železniční svrše...'!F36</f>
        <v>0</v>
      </c>
      <c r="BD96" s="129">
        <f>'SO 1.2 - Železniční svrše...'!F37</f>
        <v>0</v>
      </c>
      <c r="BE96" s="7"/>
      <c r="BT96" s="130" t="s">
        <v>84</v>
      </c>
      <c r="BV96" s="130" t="s">
        <v>78</v>
      </c>
      <c r="BW96" s="130" t="s">
        <v>89</v>
      </c>
      <c r="BX96" s="130" t="s">
        <v>5</v>
      </c>
      <c r="CL96" s="130" t="s">
        <v>1</v>
      </c>
      <c r="CM96" s="130" t="s">
        <v>86</v>
      </c>
    </row>
    <row r="97" s="7" customFormat="1" ht="16.5" customHeight="1">
      <c r="A97" s="118" t="s">
        <v>80</v>
      </c>
      <c r="B97" s="119"/>
      <c r="C97" s="120"/>
      <c r="D97" s="121" t="s">
        <v>90</v>
      </c>
      <c r="E97" s="121"/>
      <c r="F97" s="121"/>
      <c r="G97" s="121"/>
      <c r="H97" s="121"/>
      <c r="I97" s="122"/>
      <c r="J97" s="121" t="s">
        <v>91</v>
      </c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3">
        <f>'SO 1.3 - VRN most km 33,758'!J30</f>
        <v>0</v>
      </c>
      <c r="AH97" s="122"/>
      <c r="AI97" s="122"/>
      <c r="AJ97" s="122"/>
      <c r="AK97" s="122"/>
      <c r="AL97" s="122"/>
      <c r="AM97" s="122"/>
      <c r="AN97" s="123">
        <f>SUM(AG97,AT97)</f>
        <v>0</v>
      </c>
      <c r="AO97" s="122"/>
      <c r="AP97" s="122"/>
      <c r="AQ97" s="124" t="s">
        <v>83</v>
      </c>
      <c r="AR97" s="125"/>
      <c r="AS97" s="126">
        <v>0</v>
      </c>
      <c r="AT97" s="127">
        <f>ROUND(SUM(AV97:AW97),2)</f>
        <v>0</v>
      </c>
      <c r="AU97" s="128">
        <f>'SO 1.3 - VRN most km 33,758'!P123</f>
        <v>0</v>
      </c>
      <c r="AV97" s="127">
        <f>'SO 1.3 - VRN most km 33,758'!J33</f>
        <v>0</v>
      </c>
      <c r="AW97" s="127">
        <f>'SO 1.3 - VRN most km 33,758'!J34</f>
        <v>0</v>
      </c>
      <c r="AX97" s="127">
        <f>'SO 1.3 - VRN most km 33,758'!J35</f>
        <v>0</v>
      </c>
      <c r="AY97" s="127">
        <f>'SO 1.3 - VRN most km 33,758'!J36</f>
        <v>0</v>
      </c>
      <c r="AZ97" s="127">
        <f>'SO 1.3 - VRN most km 33,758'!F33</f>
        <v>0</v>
      </c>
      <c r="BA97" s="127">
        <f>'SO 1.3 - VRN most km 33,758'!F34</f>
        <v>0</v>
      </c>
      <c r="BB97" s="127">
        <f>'SO 1.3 - VRN most km 33,758'!F35</f>
        <v>0</v>
      </c>
      <c r="BC97" s="127">
        <f>'SO 1.3 - VRN most km 33,758'!F36</f>
        <v>0</v>
      </c>
      <c r="BD97" s="129">
        <f>'SO 1.3 - VRN most km 33,758'!F37</f>
        <v>0</v>
      </c>
      <c r="BE97" s="7"/>
      <c r="BT97" s="130" t="s">
        <v>84</v>
      </c>
      <c r="BV97" s="130" t="s">
        <v>78</v>
      </c>
      <c r="BW97" s="130" t="s">
        <v>92</v>
      </c>
      <c r="BX97" s="130" t="s">
        <v>5</v>
      </c>
      <c r="CL97" s="130" t="s">
        <v>1</v>
      </c>
      <c r="CM97" s="130" t="s">
        <v>86</v>
      </c>
    </row>
    <row r="98" s="7" customFormat="1" ht="16.5" customHeight="1">
      <c r="A98" s="118" t="s">
        <v>80</v>
      </c>
      <c r="B98" s="119"/>
      <c r="C98" s="120"/>
      <c r="D98" s="121" t="s">
        <v>93</v>
      </c>
      <c r="E98" s="121"/>
      <c r="F98" s="121"/>
      <c r="G98" s="121"/>
      <c r="H98" s="121"/>
      <c r="I98" s="122"/>
      <c r="J98" s="121" t="s">
        <v>94</v>
      </c>
      <c r="K98" s="121"/>
      <c r="L98" s="121"/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3">
        <f>'SO 2.1 - Most km 33,938'!J30</f>
        <v>0</v>
      </c>
      <c r="AH98" s="122"/>
      <c r="AI98" s="122"/>
      <c r="AJ98" s="122"/>
      <c r="AK98" s="122"/>
      <c r="AL98" s="122"/>
      <c r="AM98" s="122"/>
      <c r="AN98" s="123">
        <f>SUM(AG98,AT98)</f>
        <v>0</v>
      </c>
      <c r="AO98" s="122"/>
      <c r="AP98" s="122"/>
      <c r="AQ98" s="124" t="s">
        <v>83</v>
      </c>
      <c r="AR98" s="125"/>
      <c r="AS98" s="126">
        <v>0</v>
      </c>
      <c r="AT98" s="127">
        <f>ROUND(SUM(AV98:AW98),2)</f>
        <v>0</v>
      </c>
      <c r="AU98" s="128">
        <f>'SO 2.1 - Most km 33,938'!P125</f>
        <v>0</v>
      </c>
      <c r="AV98" s="127">
        <f>'SO 2.1 - Most km 33,938'!J33</f>
        <v>0</v>
      </c>
      <c r="AW98" s="127">
        <f>'SO 2.1 - Most km 33,938'!J34</f>
        <v>0</v>
      </c>
      <c r="AX98" s="127">
        <f>'SO 2.1 - Most km 33,938'!J35</f>
        <v>0</v>
      </c>
      <c r="AY98" s="127">
        <f>'SO 2.1 - Most km 33,938'!J36</f>
        <v>0</v>
      </c>
      <c r="AZ98" s="127">
        <f>'SO 2.1 - Most km 33,938'!F33</f>
        <v>0</v>
      </c>
      <c r="BA98" s="127">
        <f>'SO 2.1 - Most km 33,938'!F34</f>
        <v>0</v>
      </c>
      <c r="BB98" s="127">
        <f>'SO 2.1 - Most km 33,938'!F35</f>
        <v>0</v>
      </c>
      <c r="BC98" s="127">
        <f>'SO 2.1 - Most km 33,938'!F36</f>
        <v>0</v>
      </c>
      <c r="BD98" s="129">
        <f>'SO 2.1 - Most km 33,938'!F37</f>
        <v>0</v>
      </c>
      <c r="BE98" s="7"/>
      <c r="BT98" s="130" t="s">
        <v>84</v>
      </c>
      <c r="BV98" s="130" t="s">
        <v>78</v>
      </c>
      <c r="BW98" s="130" t="s">
        <v>95</v>
      </c>
      <c r="BX98" s="130" t="s">
        <v>5</v>
      </c>
      <c r="CL98" s="130" t="s">
        <v>1</v>
      </c>
      <c r="CM98" s="130" t="s">
        <v>86</v>
      </c>
    </row>
    <row r="99" s="7" customFormat="1" ht="16.5" customHeight="1">
      <c r="A99" s="118" t="s">
        <v>80</v>
      </c>
      <c r="B99" s="119"/>
      <c r="C99" s="120"/>
      <c r="D99" s="121" t="s">
        <v>96</v>
      </c>
      <c r="E99" s="121"/>
      <c r="F99" s="121"/>
      <c r="G99" s="121"/>
      <c r="H99" s="121"/>
      <c r="I99" s="122"/>
      <c r="J99" s="121" t="s">
        <v>97</v>
      </c>
      <c r="K99" s="121"/>
      <c r="L99" s="121"/>
      <c r="M99" s="121"/>
      <c r="N99" s="121"/>
      <c r="O99" s="121"/>
      <c r="P99" s="121"/>
      <c r="Q99" s="121"/>
      <c r="R99" s="121"/>
      <c r="S99" s="121"/>
      <c r="T99" s="121"/>
      <c r="U99" s="121"/>
      <c r="V99" s="121"/>
      <c r="W99" s="121"/>
      <c r="X99" s="121"/>
      <c r="Y99" s="121"/>
      <c r="Z99" s="121"/>
      <c r="AA99" s="121"/>
      <c r="AB99" s="121"/>
      <c r="AC99" s="121"/>
      <c r="AD99" s="121"/>
      <c r="AE99" s="121"/>
      <c r="AF99" s="121"/>
      <c r="AG99" s="123">
        <f>'SO 2.2 - Železniční svrše...'!J30</f>
        <v>0</v>
      </c>
      <c r="AH99" s="122"/>
      <c r="AI99" s="122"/>
      <c r="AJ99" s="122"/>
      <c r="AK99" s="122"/>
      <c r="AL99" s="122"/>
      <c r="AM99" s="122"/>
      <c r="AN99" s="123">
        <f>SUM(AG99,AT99)</f>
        <v>0</v>
      </c>
      <c r="AO99" s="122"/>
      <c r="AP99" s="122"/>
      <c r="AQ99" s="124" t="s">
        <v>83</v>
      </c>
      <c r="AR99" s="125"/>
      <c r="AS99" s="126">
        <v>0</v>
      </c>
      <c r="AT99" s="127">
        <f>ROUND(SUM(AV99:AW99),2)</f>
        <v>0</v>
      </c>
      <c r="AU99" s="128">
        <f>'SO 2.2 - Železniční svrše...'!P118</f>
        <v>0</v>
      </c>
      <c r="AV99" s="127">
        <f>'SO 2.2 - Železniční svrše...'!J33</f>
        <v>0</v>
      </c>
      <c r="AW99" s="127">
        <f>'SO 2.2 - Železniční svrše...'!J34</f>
        <v>0</v>
      </c>
      <c r="AX99" s="127">
        <f>'SO 2.2 - Železniční svrše...'!J35</f>
        <v>0</v>
      </c>
      <c r="AY99" s="127">
        <f>'SO 2.2 - Železniční svrše...'!J36</f>
        <v>0</v>
      </c>
      <c r="AZ99" s="127">
        <f>'SO 2.2 - Železniční svrše...'!F33</f>
        <v>0</v>
      </c>
      <c r="BA99" s="127">
        <f>'SO 2.2 - Železniční svrše...'!F34</f>
        <v>0</v>
      </c>
      <c r="BB99" s="127">
        <f>'SO 2.2 - Železniční svrše...'!F35</f>
        <v>0</v>
      </c>
      <c r="BC99" s="127">
        <f>'SO 2.2 - Železniční svrše...'!F36</f>
        <v>0</v>
      </c>
      <c r="BD99" s="129">
        <f>'SO 2.2 - Železniční svrše...'!F37</f>
        <v>0</v>
      </c>
      <c r="BE99" s="7"/>
      <c r="BT99" s="130" t="s">
        <v>84</v>
      </c>
      <c r="BV99" s="130" t="s">
        <v>78</v>
      </c>
      <c r="BW99" s="130" t="s">
        <v>98</v>
      </c>
      <c r="BX99" s="130" t="s">
        <v>5</v>
      </c>
      <c r="CL99" s="130" t="s">
        <v>1</v>
      </c>
      <c r="CM99" s="130" t="s">
        <v>86</v>
      </c>
    </row>
    <row r="100" s="7" customFormat="1" ht="16.5" customHeight="1">
      <c r="A100" s="118" t="s">
        <v>80</v>
      </c>
      <c r="B100" s="119"/>
      <c r="C100" s="120"/>
      <c r="D100" s="121" t="s">
        <v>99</v>
      </c>
      <c r="E100" s="121"/>
      <c r="F100" s="121"/>
      <c r="G100" s="121"/>
      <c r="H100" s="121"/>
      <c r="I100" s="122"/>
      <c r="J100" s="121" t="s">
        <v>100</v>
      </c>
      <c r="K100" s="121"/>
      <c r="L100" s="121"/>
      <c r="M100" s="121"/>
      <c r="N100" s="121"/>
      <c r="O100" s="121"/>
      <c r="P100" s="121"/>
      <c r="Q100" s="121"/>
      <c r="R100" s="121"/>
      <c r="S100" s="121"/>
      <c r="T100" s="121"/>
      <c r="U100" s="121"/>
      <c r="V100" s="121"/>
      <c r="W100" s="121"/>
      <c r="X100" s="121"/>
      <c r="Y100" s="121"/>
      <c r="Z100" s="121"/>
      <c r="AA100" s="121"/>
      <c r="AB100" s="121"/>
      <c r="AC100" s="121"/>
      <c r="AD100" s="121"/>
      <c r="AE100" s="121"/>
      <c r="AF100" s="121"/>
      <c r="AG100" s="123">
        <f>'SO 2.3 - VRN most km 33,938'!J30</f>
        <v>0</v>
      </c>
      <c r="AH100" s="122"/>
      <c r="AI100" s="122"/>
      <c r="AJ100" s="122"/>
      <c r="AK100" s="122"/>
      <c r="AL100" s="122"/>
      <c r="AM100" s="122"/>
      <c r="AN100" s="123">
        <f>SUM(AG100,AT100)</f>
        <v>0</v>
      </c>
      <c r="AO100" s="122"/>
      <c r="AP100" s="122"/>
      <c r="AQ100" s="124" t="s">
        <v>83</v>
      </c>
      <c r="AR100" s="125"/>
      <c r="AS100" s="131">
        <v>0</v>
      </c>
      <c r="AT100" s="132">
        <f>ROUND(SUM(AV100:AW100),2)</f>
        <v>0</v>
      </c>
      <c r="AU100" s="133">
        <f>'SO 2.3 - VRN most km 33,938'!P123</f>
        <v>0</v>
      </c>
      <c r="AV100" s="132">
        <f>'SO 2.3 - VRN most km 33,938'!J33</f>
        <v>0</v>
      </c>
      <c r="AW100" s="132">
        <f>'SO 2.3 - VRN most km 33,938'!J34</f>
        <v>0</v>
      </c>
      <c r="AX100" s="132">
        <f>'SO 2.3 - VRN most km 33,938'!J35</f>
        <v>0</v>
      </c>
      <c r="AY100" s="132">
        <f>'SO 2.3 - VRN most km 33,938'!J36</f>
        <v>0</v>
      </c>
      <c r="AZ100" s="132">
        <f>'SO 2.3 - VRN most km 33,938'!F33</f>
        <v>0</v>
      </c>
      <c r="BA100" s="132">
        <f>'SO 2.3 - VRN most km 33,938'!F34</f>
        <v>0</v>
      </c>
      <c r="BB100" s="132">
        <f>'SO 2.3 - VRN most km 33,938'!F35</f>
        <v>0</v>
      </c>
      <c r="BC100" s="132">
        <f>'SO 2.3 - VRN most km 33,938'!F36</f>
        <v>0</v>
      </c>
      <c r="BD100" s="134">
        <f>'SO 2.3 - VRN most km 33,938'!F37</f>
        <v>0</v>
      </c>
      <c r="BE100" s="7"/>
      <c r="BT100" s="130" t="s">
        <v>84</v>
      </c>
      <c r="BV100" s="130" t="s">
        <v>78</v>
      </c>
      <c r="BW100" s="130" t="s">
        <v>101</v>
      </c>
      <c r="BX100" s="130" t="s">
        <v>5</v>
      </c>
      <c r="CL100" s="130" t="s">
        <v>1</v>
      </c>
      <c r="CM100" s="130" t="s">
        <v>86</v>
      </c>
    </row>
    <row r="101" s="2" customFormat="1" ht="30" customHeight="1">
      <c r="A101" s="37"/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39"/>
      <c r="M101" s="39"/>
      <c r="N101" s="39"/>
      <c r="O101" s="39"/>
      <c r="P101" s="39"/>
      <c r="Q101" s="39"/>
      <c r="R101" s="39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F101" s="39"/>
      <c r="AG101" s="39"/>
      <c r="AH101" s="39"/>
      <c r="AI101" s="39"/>
      <c r="AJ101" s="39"/>
      <c r="AK101" s="39"/>
      <c r="AL101" s="39"/>
      <c r="AM101" s="39"/>
      <c r="AN101" s="39"/>
      <c r="AO101" s="39"/>
      <c r="AP101" s="39"/>
      <c r="AQ101" s="39"/>
      <c r="AR101" s="43"/>
      <c r="AS101" s="37"/>
      <c r="AT101" s="37"/>
      <c r="AU101" s="37"/>
      <c r="AV101" s="37"/>
      <c r="AW101" s="37"/>
      <c r="AX101" s="37"/>
      <c r="AY101" s="37"/>
      <c r="AZ101" s="37"/>
      <c r="BA101" s="37"/>
      <c r="BB101" s="37"/>
      <c r="BC101" s="37"/>
      <c r="BD101" s="37"/>
      <c r="BE101" s="37"/>
    </row>
    <row r="102" s="2" customFormat="1" ht="6.96" customHeight="1">
      <c r="A102" s="37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6"/>
      <c r="M102" s="66"/>
      <c r="N102" s="66"/>
      <c r="O102" s="66"/>
      <c r="P102" s="66"/>
      <c r="Q102" s="66"/>
      <c r="R102" s="66"/>
      <c r="S102" s="66"/>
      <c r="T102" s="66"/>
      <c r="U102" s="66"/>
      <c r="V102" s="66"/>
      <c r="W102" s="66"/>
      <c r="X102" s="66"/>
      <c r="Y102" s="66"/>
      <c r="Z102" s="66"/>
      <c r="AA102" s="66"/>
      <c r="AB102" s="66"/>
      <c r="AC102" s="66"/>
      <c r="AD102" s="66"/>
      <c r="AE102" s="66"/>
      <c r="AF102" s="66"/>
      <c r="AG102" s="66"/>
      <c r="AH102" s="66"/>
      <c r="AI102" s="66"/>
      <c r="AJ102" s="66"/>
      <c r="AK102" s="66"/>
      <c r="AL102" s="66"/>
      <c r="AM102" s="66"/>
      <c r="AN102" s="66"/>
      <c r="AO102" s="66"/>
      <c r="AP102" s="66"/>
      <c r="AQ102" s="66"/>
      <c r="AR102" s="43"/>
      <c r="AS102" s="37"/>
      <c r="AT102" s="37"/>
      <c r="AU102" s="37"/>
      <c r="AV102" s="37"/>
      <c r="AW102" s="37"/>
      <c r="AX102" s="37"/>
      <c r="AY102" s="37"/>
      <c r="AZ102" s="37"/>
      <c r="BA102" s="37"/>
      <c r="BB102" s="37"/>
      <c r="BC102" s="37"/>
      <c r="BD102" s="37"/>
      <c r="BE102" s="37"/>
    </row>
  </sheetData>
  <sheetProtection sheet="1" formatColumns="0" formatRows="0" objects="1" scenarios="1" spinCount="100000" saltValue="ED68Q1/eNnKmba/ZGrYP2ah5PN2jYoVQ7MaNYS8iFtukNhXXzSC07hPZpN1O3KJKpGUQ5U9g1wNM52GWkenXvA==" hashValue="jyqNwTSYUxHVTuuGJ6zaBkRw0z3qXJSIAS1qI/BFwdxTmDcERFqchP4b8qL3ihi9/rfFjeW5hC/bMnJyuGTOkw==" algorithmName="SHA-512" password="CC35"/>
  <mergeCells count="62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1.1 - Most km 33,758'!C2" display="/"/>
    <hyperlink ref="A96" location="'SO 1.2 - Železniční svrše...'!C2" display="/"/>
    <hyperlink ref="A97" location="'SO 1.3 - VRN most km 33,758'!C2" display="/"/>
    <hyperlink ref="A98" location="'SO 2.1 - Most km 33,938'!C2" display="/"/>
    <hyperlink ref="A99" location="'SO 2.2 - Železniční svrše...'!C2" display="/"/>
    <hyperlink ref="A100" location="'SO 2.3 - VRN most km 33,938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85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86</v>
      </c>
    </row>
    <row r="4" s="1" customFormat="1" ht="24.96" customHeight="1">
      <c r="B4" s="19"/>
      <c r="D4" s="137" t="s">
        <v>102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6.25" customHeight="1">
      <c r="B7" s="19"/>
      <c r="E7" s="140" t="str">
        <f>'Rekapitulace stavby'!K6</f>
        <v>Oprava mostů v km 33,758 a 33,938 na trati Č.Budějovice - Volary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103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104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29. 4. 2021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>70994234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>Správa železnic, státní organizace</v>
      </c>
      <c r="F15" s="37"/>
      <c r="G15" s="37"/>
      <c r="H15" s="37"/>
      <c r="I15" s="139" t="s">
        <v>28</v>
      </c>
      <c r="J15" s="142" t="str">
        <f>IF('Rekapitulace stavby'!AN11="","",'Rekapitulace stavby'!AN11)</f>
        <v>CZ 70994234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28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34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28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36</v>
      </c>
      <c r="E30" s="37"/>
      <c r="F30" s="37"/>
      <c r="G30" s="37"/>
      <c r="H30" s="37"/>
      <c r="I30" s="37"/>
      <c r="J30" s="150">
        <f>ROUND(J125,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38</v>
      </c>
      <c r="G32" s="37"/>
      <c r="H32" s="37"/>
      <c r="I32" s="151" t="s">
        <v>37</v>
      </c>
      <c r="J32" s="151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9" t="s">
        <v>41</v>
      </c>
      <c r="F33" s="153">
        <f>ROUND((SUM(BE125:BE289)),  2)</f>
        <v>0</v>
      </c>
      <c r="G33" s="37"/>
      <c r="H33" s="37"/>
      <c r="I33" s="154">
        <v>0.20999999999999999</v>
      </c>
      <c r="J33" s="153">
        <f>ROUND(((SUM(BE125:BE289))*I33),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42</v>
      </c>
      <c r="F34" s="153">
        <f>ROUND((SUM(BF125:BF289)),  2)</f>
        <v>0</v>
      </c>
      <c r="G34" s="37"/>
      <c r="H34" s="37"/>
      <c r="I34" s="154">
        <v>0.14999999999999999</v>
      </c>
      <c r="J34" s="153">
        <f>ROUND(((SUM(BF125:BF289))*I34),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43</v>
      </c>
      <c r="F35" s="153">
        <f>ROUND((SUM(BG125:BG289)),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44</v>
      </c>
      <c r="F36" s="153">
        <f>ROUND((SUM(BH125:BH289)),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45</v>
      </c>
      <c r="F37" s="153">
        <f>ROUND((SUM(BI125:BI289)),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49</v>
      </c>
      <c r="E50" s="163"/>
      <c r="F50" s="163"/>
      <c r="G50" s="162" t="s">
        <v>50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51</v>
      </c>
      <c r="E61" s="165"/>
      <c r="F61" s="166" t="s">
        <v>52</v>
      </c>
      <c r="G61" s="164" t="s">
        <v>51</v>
      </c>
      <c r="H61" s="165"/>
      <c r="I61" s="165"/>
      <c r="J61" s="167" t="s">
        <v>52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53</v>
      </c>
      <c r="E65" s="168"/>
      <c r="F65" s="168"/>
      <c r="G65" s="162" t="s">
        <v>54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51</v>
      </c>
      <c r="E76" s="165"/>
      <c r="F76" s="166" t="s">
        <v>52</v>
      </c>
      <c r="G76" s="164" t="s">
        <v>51</v>
      </c>
      <c r="H76" s="165"/>
      <c r="I76" s="165"/>
      <c r="J76" s="167" t="s">
        <v>52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105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Oprava mostů v km 33,758 a 33,938 na trati Č.Budějovice - Volary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103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1.1 - Most km 33,758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29. 4. 2021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Správa železnic, státní organizace</v>
      </c>
      <c r="G91" s="39"/>
      <c r="H91" s="39"/>
      <c r="I91" s="31" t="s">
        <v>32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34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106</v>
      </c>
      <c r="D94" s="175"/>
      <c r="E94" s="175"/>
      <c r="F94" s="175"/>
      <c r="G94" s="175"/>
      <c r="H94" s="175"/>
      <c r="I94" s="175"/>
      <c r="J94" s="176" t="s">
        <v>107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108</v>
      </c>
      <c r="D96" s="39"/>
      <c r="E96" s="39"/>
      <c r="F96" s="39"/>
      <c r="G96" s="39"/>
      <c r="H96" s="39"/>
      <c r="I96" s="39"/>
      <c r="J96" s="109">
        <f>J125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109</v>
      </c>
    </row>
    <row r="97" s="9" customFormat="1" ht="24.96" customHeight="1">
      <c r="A97" s="9"/>
      <c r="B97" s="178"/>
      <c r="C97" s="179"/>
      <c r="D97" s="180" t="s">
        <v>110</v>
      </c>
      <c r="E97" s="181"/>
      <c r="F97" s="181"/>
      <c r="G97" s="181"/>
      <c r="H97" s="181"/>
      <c r="I97" s="181"/>
      <c r="J97" s="182">
        <f>J126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111</v>
      </c>
      <c r="E98" s="187"/>
      <c r="F98" s="187"/>
      <c r="G98" s="187"/>
      <c r="H98" s="187"/>
      <c r="I98" s="187"/>
      <c r="J98" s="188">
        <f>J127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112</v>
      </c>
      <c r="E99" s="187"/>
      <c r="F99" s="187"/>
      <c r="G99" s="187"/>
      <c r="H99" s="187"/>
      <c r="I99" s="187"/>
      <c r="J99" s="188">
        <f>J135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113</v>
      </c>
      <c r="E100" s="187"/>
      <c r="F100" s="187"/>
      <c r="G100" s="187"/>
      <c r="H100" s="187"/>
      <c r="I100" s="187"/>
      <c r="J100" s="188">
        <f>J142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114</v>
      </c>
      <c r="E101" s="187"/>
      <c r="F101" s="187"/>
      <c r="G101" s="187"/>
      <c r="H101" s="187"/>
      <c r="I101" s="187"/>
      <c r="J101" s="188">
        <f>J152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115</v>
      </c>
      <c r="E102" s="187"/>
      <c r="F102" s="187"/>
      <c r="G102" s="187"/>
      <c r="H102" s="187"/>
      <c r="I102" s="187"/>
      <c r="J102" s="188">
        <f>J178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116</v>
      </c>
      <c r="E103" s="187"/>
      <c r="F103" s="187"/>
      <c r="G103" s="187"/>
      <c r="H103" s="187"/>
      <c r="I103" s="187"/>
      <c r="J103" s="188">
        <f>J196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4"/>
      <c r="C104" s="185"/>
      <c r="D104" s="186" t="s">
        <v>117</v>
      </c>
      <c r="E104" s="187"/>
      <c r="F104" s="187"/>
      <c r="G104" s="187"/>
      <c r="H104" s="187"/>
      <c r="I104" s="187"/>
      <c r="J104" s="188">
        <f>J272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4"/>
      <c r="C105" s="185"/>
      <c r="D105" s="186" t="s">
        <v>118</v>
      </c>
      <c r="E105" s="187"/>
      <c r="F105" s="187"/>
      <c r="G105" s="187"/>
      <c r="H105" s="187"/>
      <c r="I105" s="187"/>
      <c r="J105" s="188">
        <f>J287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11" s="2" customFormat="1" ht="6.96" customHeight="1">
      <c r="A111" s="37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4.96" customHeight="1">
      <c r="A112" s="37"/>
      <c r="B112" s="38"/>
      <c r="C112" s="22" t="s">
        <v>119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16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26.25" customHeight="1">
      <c r="A115" s="37"/>
      <c r="B115" s="38"/>
      <c r="C115" s="39"/>
      <c r="D115" s="39"/>
      <c r="E115" s="173" t="str">
        <f>E7</f>
        <v>Oprava mostů v km 33,758 a 33,938 na trati Č.Budějovice - Volary</v>
      </c>
      <c r="F115" s="31"/>
      <c r="G115" s="31"/>
      <c r="H115" s="31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103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75" t="str">
        <f>E9</f>
        <v>SO 1.1 - Most km 33,758</v>
      </c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20</v>
      </c>
      <c r="D119" s="39"/>
      <c r="E119" s="39"/>
      <c r="F119" s="26" t="str">
        <f>F12</f>
        <v xml:space="preserve"> </v>
      </c>
      <c r="G119" s="39"/>
      <c r="H119" s="39"/>
      <c r="I119" s="31" t="s">
        <v>22</v>
      </c>
      <c r="J119" s="78" t="str">
        <f>IF(J12="","",J12)</f>
        <v>29. 4. 2021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24</v>
      </c>
      <c r="D121" s="39"/>
      <c r="E121" s="39"/>
      <c r="F121" s="26" t="str">
        <f>E15</f>
        <v>Správa železnic, státní organizace</v>
      </c>
      <c r="G121" s="39"/>
      <c r="H121" s="39"/>
      <c r="I121" s="31" t="s">
        <v>32</v>
      </c>
      <c r="J121" s="35" t="str">
        <f>E21</f>
        <v xml:space="preserve"> 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30</v>
      </c>
      <c r="D122" s="39"/>
      <c r="E122" s="39"/>
      <c r="F122" s="26" t="str">
        <f>IF(E18="","",E18)</f>
        <v>Vyplň údaj</v>
      </c>
      <c r="G122" s="39"/>
      <c r="H122" s="39"/>
      <c r="I122" s="31" t="s">
        <v>34</v>
      </c>
      <c r="J122" s="35" t="str">
        <f>E24</f>
        <v xml:space="preserve"> 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1" customFormat="1" ht="29.28" customHeight="1">
      <c r="A124" s="190"/>
      <c r="B124" s="191"/>
      <c r="C124" s="192" t="s">
        <v>120</v>
      </c>
      <c r="D124" s="193" t="s">
        <v>61</v>
      </c>
      <c r="E124" s="193" t="s">
        <v>57</v>
      </c>
      <c r="F124" s="193" t="s">
        <v>58</v>
      </c>
      <c r="G124" s="193" t="s">
        <v>121</v>
      </c>
      <c r="H124" s="193" t="s">
        <v>122</v>
      </c>
      <c r="I124" s="193" t="s">
        <v>123</v>
      </c>
      <c r="J124" s="193" t="s">
        <v>107</v>
      </c>
      <c r="K124" s="194" t="s">
        <v>124</v>
      </c>
      <c r="L124" s="195"/>
      <c r="M124" s="99" t="s">
        <v>1</v>
      </c>
      <c r="N124" s="100" t="s">
        <v>40</v>
      </c>
      <c r="O124" s="100" t="s">
        <v>125</v>
      </c>
      <c r="P124" s="100" t="s">
        <v>126</v>
      </c>
      <c r="Q124" s="100" t="s">
        <v>127</v>
      </c>
      <c r="R124" s="100" t="s">
        <v>128</v>
      </c>
      <c r="S124" s="100" t="s">
        <v>129</v>
      </c>
      <c r="T124" s="101" t="s">
        <v>130</v>
      </c>
      <c r="U124" s="190"/>
      <c r="V124" s="190"/>
      <c r="W124" s="190"/>
      <c r="X124" s="190"/>
      <c r="Y124" s="190"/>
      <c r="Z124" s="190"/>
      <c r="AA124" s="190"/>
      <c r="AB124" s="190"/>
      <c r="AC124" s="190"/>
      <c r="AD124" s="190"/>
      <c r="AE124" s="190"/>
    </row>
    <row r="125" s="2" customFormat="1" ht="22.8" customHeight="1">
      <c r="A125" s="37"/>
      <c r="B125" s="38"/>
      <c r="C125" s="106" t="s">
        <v>131</v>
      </c>
      <c r="D125" s="39"/>
      <c r="E125" s="39"/>
      <c r="F125" s="39"/>
      <c r="G125" s="39"/>
      <c r="H125" s="39"/>
      <c r="I125" s="39"/>
      <c r="J125" s="196">
        <f>BK125</f>
        <v>0</v>
      </c>
      <c r="K125" s="39"/>
      <c r="L125" s="43"/>
      <c r="M125" s="102"/>
      <c r="N125" s="197"/>
      <c r="O125" s="103"/>
      <c r="P125" s="198">
        <f>P126</f>
        <v>0</v>
      </c>
      <c r="Q125" s="103"/>
      <c r="R125" s="198">
        <f>R126</f>
        <v>97.172113552300004</v>
      </c>
      <c r="S125" s="103"/>
      <c r="T125" s="199">
        <f>T126</f>
        <v>117.85274800000001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75</v>
      </c>
      <c r="AU125" s="16" t="s">
        <v>109</v>
      </c>
      <c r="BK125" s="200">
        <f>BK126</f>
        <v>0</v>
      </c>
    </row>
    <row r="126" s="12" customFormat="1" ht="25.92" customHeight="1">
      <c r="A126" s="12"/>
      <c r="B126" s="201"/>
      <c r="C126" s="202"/>
      <c r="D126" s="203" t="s">
        <v>75</v>
      </c>
      <c r="E126" s="204" t="s">
        <v>132</v>
      </c>
      <c r="F126" s="204" t="s">
        <v>133</v>
      </c>
      <c r="G126" s="202"/>
      <c r="H126" s="202"/>
      <c r="I126" s="205"/>
      <c r="J126" s="206">
        <f>BK126</f>
        <v>0</v>
      </c>
      <c r="K126" s="202"/>
      <c r="L126" s="207"/>
      <c r="M126" s="208"/>
      <c r="N126" s="209"/>
      <c r="O126" s="209"/>
      <c r="P126" s="210">
        <f>P127+P135+P142+P152+P178+P196+P272+P287</f>
        <v>0</v>
      </c>
      <c r="Q126" s="209"/>
      <c r="R126" s="210">
        <f>R127+R135+R142+R152+R178+R196+R272+R287</f>
        <v>97.172113552300004</v>
      </c>
      <c r="S126" s="209"/>
      <c r="T126" s="211">
        <f>T127+T135+T142+T152+T178+T196+T272+T287</f>
        <v>117.85274800000001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2" t="s">
        <v>84</v>
      </c>
      <c r="AT126" s="213" t="s">
        <v>75</v>
      </c>
      <c r="AU126" s="213" t="s">
        <v>76</v>
      </c>
      <c r="AY126" s="212" t="s">
        <v>134</v>
      </c>
      <c r="BK126" s="214">
        <f>BK127+BK135+BK142+BK152+BK178+BK196+BK272+BK287</f>
        <v>0</v>
      </c>
    </row>
    <row r="127" s="12" customFormat="1" ht="22.8" customHeight="1">
      <c r="A127" s="12"/>
      <c r="B127" s="201"/>
      <c r="C127" s="202"/>
      <c r="D127" s="203" t="s">
        <v>75</v>
      </c>
      <c r="E127" s="215" t="s">
        <v>84</v>
      </c>
      <c r="F127" s="215" t="s">
        <v>135</v>
      </c>
      <c r="G127" s="202"/>
      <c r="H127" s="202"/>
      <c r="I127" s="205"/>
      <c r="J127" s="216">
        <f>BK127</f>
        <v>0</v>
      </c>
      <c r="K127" s="202"/>
      <c r="L127" s="207"/>
      <c r="M127" s="208"/>
      <c r="N127" s="209"/>
      <c r="O127" s="209"/>
      <c r="P127" s="210">
        <f>SUM(P128:P134)</f>
        <v>0</v>
      </c>
      <c r="Q127" s="209"/>
      <c r="R127" s="210">
        <f>SUM(R128:R134)</f>
        <v>2.1184345000000002</v>
      </c>
      <c r="S127" s="209"/>
      <c r="T127" s="211">
        <f>SUM(T128:T134)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2" t="s">
        <v>84</v>
      </c>
      <c r="AT127" s="213" t="s">
        <v>75</v>
      </c>
      <c r="AU127" s="213" t="s">
        <v>84</v>
      </c>
      <c r="AY127" s="212" t="s">
        <v>134</v>
      </c>
      <c r="BK127" s="214">
        <f>SUM(BK128:BK134)</f>
        <v>0</v>
      </c>
    </row>
    <row r="128" s="2" customFormat="1">
      <c r="A128" s="37"/>
      <c r="B128" s="38"/>
      <c r="C128" s="217" t="s">
        <v>84</v>
      </c>
      <c r="D128" s="217" t="s">
        <v>136</v>
      </c>
      <c r="E128" s="218" t="s">
        <v>137</v>
      </c>
      <c r="F128" s="219" t="s">
        <v>138</v>
      </c>
      <c r="G128" s="220" t="s">
        <v>139</v>
      </c>
      <c r="H128" s="221">
        <v>35</v>
      </c>
      <c r="I128" s="222"/>
      <c r="J128" s="223">
        <f>ROUND(I128*H128,2)</f>
        <v>0</v>
      </c>
      <c r="K128" s="219" t="s">
        <v>1</v>
      </c>
      <c r="L128" s="43"/>
      <c r="M128" s="224" t="s">
        <v>1</v>
      </c>
      <c r="N128" s="225" t="s">
        <v>41</v>
      </c>
      <c r="O128" s="90"/>
      <c r="P128" s="226">
        <f>O128*H128</f>
        <v>0</v>
      </c>
      <c r="Q128" s="226">
        <v>0.060526700000000003</v>
      </c>
      <c r="R128" s="226">
        <f>Q128*H128</f>
        <v>2.1184345000000002</v>
      </c>
      <c r="S128" s="226">
        <v>0</v>
      </c>
      <c r="T128" s="22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8" t="s">
        <v>140</v>
      </c>
      <c r="AT128" s="228" t="s">
        <v>136</v>
      </c>
      <c r="AU128" s="228" t="s">
        <v>86</v>
      </c>
      <c r="AY128" s="16" t="s">
        <v>134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6" t="s">
        <v>84</v>
      </c>
      <c r="BK128" s="229">
        <f>ROUND(I128*H128,2)</f>
        <v>0</v>
      </c>
      <c r="BL128" s="16" t="s">
        <v>140</v>
      </c>
      <c r="BM128" s="228" t="s">
        <v>141</v>
      </c>
    </row>
    <row r="129" s="13" customFormat="1">
      <c r="A129" s="13"/>
      <c r="B129" s="230"/>
      <c r="C129" s="231"/>
      <c r="D129" s="232" t="s">
        <v>142</v>
      </c>
      <c r="E129" s="233" t="s">
        <v>1</v>
      </c>
      <c r="F129" s="234" t="s">
        <v>143</v>
      </c>
      <c r="G129" s="231"/>
      <c r="H129" s="235">
        <v>35</v>
      </c>
      <c r="I129" s="236"/>
      <c r="J129" s="231"/>
      <c r="K129" s="231"/>
      <c r="L129" s="237"/>
      <c r="M129" s="238"/>
      <c r="N129" s="239"/>
      <c r="O129" s="239"/>
      <c r="P129" s="239"/>
      <c r="Q129" s="239"/>
      <c r="R129" s="239"/>
      <c r="S129" s="239"/>
      <c r="T129" s="240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1" t="s">
        <v>142</v>
      </c>
      <c r="AU129" s="241" t="s">
        <v>86</v>
      </c>
      <c r="AV129" s="13" t="s">
        <v>86</v>
      </c>
      <c r="AW129" s="13" t="s">
        <v>33</v>
      </c>
      <c r="AX129" s="13" t="s">
        <v>76</v>
      </c>
      <c r="AY129" s="241" t="s">
        <v>134</v>
      </c>
    </row>
    <row r="130" s="14" customFormat="1">
      <c r="A130" s="14"/>
      <c r="B130" s="242"/>
      <c r="C130" s="243"/>
      <c r="D130" s="232" t="s">
        <v>142</v>
      </c>
      <c r="E130" s="244" t="s">
        <v>1</v>
      </c>
      <c r="F130" s="245" t="s">
        <v>144</v>
      </c>
      <c r="G130" s="243"/>
      <c r="H130" s="246">
        <v>35</v>
      </c>
      <c r="I130" s="247"/>
      <c r="J130" s="243"/>
      <c r="K130" s="243"/>
      <c r="L130" s="248"/>
      <c r="M130" s="249"/>
      <c r="N130" s="250"/>
      <c r="O130" s="250"/>
      <c r="P130" s="250"/>
      <c r="Q130" s="250"/>
      <c r="R130" s="250"/>
      <c r="S130" s="250"/>
      <c r="T130" s="251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2" t="s">
        <v>142</v>
      </c>
      <c r="AU130" s="252" t="s">
        <v>86</v>
      </c>
      <c r="AV130" s="14" t="s">
        <v>140</v>
      </c>
      <c r="AW130" s="14" t="s">
        <v>33</v>
      </c>
      <c r="AX130" s="14" t="s">
        <v>84</v>
      </c>
      <c r="AY130" s="252" t="s">
        <v>134</v>
      </c>
    </row>
    <row r="131" s="2" customFormat="1" ht="33" customHeight="1">
      <c r="A131" s="37"/>
      <c r="B131" s="38"/>
      <c r="C131" s="217" t="s">
        <v>86</v>
      </c>
      <c r="D131" s="217" t="s">
        <v>136</v>
      </c>
      <c r="E131" s="218" t="s">
        <v>145</v>
      </c>
      <c r="F131" s="219" t="s">
        <v>146</v>
      </c>
      <c r="G131" s="220" t="s">
        <v>147</v>
      </c>
      <c r="H131" s="221">
        <v>10</v>
      </c>
      <c r="I131" s="222"/>
      <c r="J131" s="223">
        <f>ROUND(I131*H131,2)</f>
        <v>0</v>
      </c>
      <c r="K131" s="219" t="s">
        <v>148</v>
      </c>
      <c r="L131" s="43"/>
      <c r="M131" s="224" t="s">
        <v>1</v>
      </c>
      <c r="N131" s="225" t="s">
        <v>41</v>
      </c>
      <c r="O131" s="90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8" t="s">
        <v>140</v>
      </c>
      <c r="AT131" s="228" t="s">
        <v>136</v>
      </c>
      <c r="AU131" s="228" t="s">
        <v>86</v>
      </c>
      <c r="AY131" s="16" t="s">
        <v>134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6" t="s">
        <v>84</v>
      </c>
      <c r="BK131" s="229">
        <f>ROUND(I131*H131,2)</f>
        <v>0</v>
      </c>
      <c r="BL131" s="16" t="s">
        <v>140</v>
      </c>
      <c r="BM131" s="228" t="s">
        <v>149</v>
      </c>
    </row>
    <row r="132" s="2" customFormat="1" ht="16.5" customHeight="1">
      <c r="A132" s="37"/>
      <c r="B132" s="38"/>
      <c r="C132" s="217" t="s">
        <v>150</v>
      </c>
      <c r="D132" s="217" t="s">
        <v>136</v>
      </c>
      <c r="E132" s="218" t="s">
        <v>151</v>
      </c>
      <c r="F132" s="219" t="s">
        <v>152</v>
      </c>
      <c r="G132" s="220" t="s">
        <v>147</v>
      </c>
      <c r="H132" s="221">
        <v>64</v>
      </c>
      <c r="I132" s="222"/>
      <c r="J132" s="223">
        <f>ROUND(I132*H132,2)</f>
        <v>0</v>
      </c>
      <c r="K132" s="219" t="s">
        <v>1</v>
      </c>
      <c r="L132" s="43"/>
      <c r="M132" s="224" t="s">
        <v>1</v>
      </c>
      <c r="N132" s="225" t="s">
        <v>41</v>
      </c>
      <c r="O132" s="90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8" t="s">
        <v>140</v>
      </c>
      <c r="AT132" s="228" t="s">
        <v>136</v>
      </c>
      <c r="AU132" s="228" t="s">
        <v>86</v>
      </c>
      <c r="AY132" s="16" t="s">
        <v>134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6" t="s">
        <v>84</v>
      </c>
      <c r="BK132" s="229">
        <f>ROUND(I132*H132,2)</f>
        <v>0</v>
      </c>
      <c r="BL132" s="16" t="s">
        <v>140</v>
      </c>
      <c r="BM132" s="228" t="s">
        <v>153</v>
      </c>
    </row>
    <row r="133" s="13" customFormat="1">
      <c r="A133" s="13"/>
      <c r="B133" s="230"/>
      <c r="C133" s="231"/>
      <c r="D133" s="232" t="s">
        <v>142</v>
      </c>
      <c r="E133" s="233" t="s">
        <v>1</v>
      </c>
      <c r="F133" s="234" t="s">
        <v>154</v>
      </c>
      <c r="G133" s="231"/>
      <c r="H133" s="235">
        <v>64</v>
      </c>
      <c r="I133" s="236"/>
      <c r="J133" s="231"/>
      <c r="K133" s="231"/>
      <c r="L133" s="237"/>
      <c r="M133" s="238"/>
      <c r="N133" s="239"/>
      <c r="O133" s="239"/>
      <c r="P133" s="239"/>
      <c r="Q133" s="239"/>
      <c r="R133" s="239"/>
      <c r="S133" s="239"/>
      <c r="T133" s="24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1" t="s">
        <v>142</v>
      </c>
      <c r="AU133" s="241" t="s">
        <v>86</v>
      </c>
      <c r="AV133" s="13" t="s">
        <v>86</v>
      </c>
      <c r="AW133" s="13" t="s">
        <v>33</v>
      </c>
      <c r="AX133" s="13" t="s">
        <v>76</v>
      </c>
      <c r="AY133" s="241" t="s">
        <v>134</v>
      </c>
    </row>
    <row r="134" s="14" customFormat="1">
      <c r="A134" s="14"/>
      <c r="B134" s="242"/>
      <c r="C134" s="243"/>
      <c r="D134" s="232" t="s">
        <v>142</v>
      </c>
      <c r="E134" s="244" t="s">
        <v>1</v>
      </c>
      <c r="F134" s="245" t="s">
        <v>144</v>
      </c>
      <c r="G134" s="243"/>
      <c r="H134" s="246">
        <v>64</v>
      </c>
      <c r="I134" s="247"/>
      <c r="J134" s="243"/>
      <c r="K134" s="243"/>
      <c r="L134" s="248"/>
      <c r="M134" s="249"/>
      <c r="N134" s="250"/>
      <c r="O134" s="250"/>
      <c r="P134" s="250"/>
      <c r="Q134" s="250"/>
      <c r="R134" s="250"/>
      <c r="S134" s="250"/>
      <c r="T134" s="251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2" t="s">
        <v>142</v>
      </c>
      <c r="AU134" s="252" t="s">
        <v>86</v>
      </c>
      <c r="AV134" s="14" t="s">
        <v>140</v>
      </c>
      <c r="AW134" s="14" t="s">
        <v>33</v>
      </c>
      <c r="AX134" s="14" t="s">
        <v>84</v>
      </c>
      <c r="AY134" s="252" t="s">
        <v>134</v>
      </c>
    </row>
    <row r="135" s="12" customFormat="1" ht="22.8" customHeight="1">
      <c r="A135" s="12"/>
      <c r="B135" s="201"/>
      <c r="C135" s="202"/>
      <c r="D135" s="203" t="s">
        <v>75</v>
      </c>
      <c r="E135" s="215" t="s">
        <v>150</v>
      </c>
      <c r="F135" s="215" t="s">
        <v>155</v>
      </c>
      <c r="G135" s="202"/>
      <c r="H135" s="202"/>
      <c r="I135" s="205"/>
      <c r="J135" s="216">
        <f>BK135</f>
        <v>0</v>
      </c>
      <c r="K135" s="202"/>
      <c r="L135" s="207"/>
      <c r="M135" s="208"/>
      <c r="N135" s="209"/>
      <c r="O135" s="209"/>
      <c r="P135" s="210">
        <f>SUM(P136:P141)</f>
        <v>0</v>
      </c>
      <c r="Q135" s="209"/>
      <c r="R135" s="210">
        <f>SUM(R136:R141)</f>
        <v>0.23449199999999998</v>
      </c>
      <c r="S135" s="209"/>
      <c r="T135" s="211">
        <f>SUM(T136:T141)</f>
        <v>0.12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2" t="s">
        <v>84</v>
      </c>
      <c r="AT135" s="213" t="s">
        <v>75</v>
      </c>
      <c r="AU135" s="213" t="s">
        <v>84</v>
      </c>
      <c r="AY135" s="212" t="s">
        <v>134</v>
      </c>
      <c r="BK135" s="214">
        <f>SUM(BK136:BK141)</f>
        <v>0</v>
      </c>
    </row>
    <row r="136" s="2" customFormat="1">
      <c r="A136" s="37"/>
      <c r="B136" s="38"/>
      <c r="C136" s="217" t="s">
        <v>140</v>
      </c>
      <c r="D136" s="217" t="s">
        <v>136</v>
      </c>
      <c r="E136" s="218" t="s">
        <v>156</v>
      </c>
      <c r="F136" s="219" t="s">
        <v>157</v>
      </c>
      <c r="G136" s="220" t="s">
        <v>147</v>
      </c>
      <c r="H136" s="221">
        <v>6</v>
      </c>
      <c r="I136" s="222"/>
      <c r="J136" s="223">
        <f>ROUND(I136*H136,2)</f>
        <v>0</v>
      </c>
      <c r="K136" s="219" t="s">
        <v>1</v>
      </c>
      <c r="L136" s="43"/>
      <c r="M136" s="224" t="s">
        <v>1</v>
      </c>
      <c r="N136" s="225" t="s">
        <v>41</v>
      </c>
      <c r="O136" s="90"/>
      <c r="P136" s="226">
        <f>O136*H136</f>
        <v>0</v>
      </c>
      <c r="Q136" s="226">
        <v>0</v>
      </c>
      <c r="R136" s="226">
        <f>Q136*H136</f>
        <v>0</v>
      </c>
      <c r="S136" s="226">
        <v>0.02</v>
      </c>
      <c r="T136" s="227">
        <f>S136*H136</f>
        <v>0.12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8" t="s">
        <v>140</v>
      </c>
      <c r="AT136" s="228" t="s">
        <v>136</v>
      </c>
      <c r="AU136" s="228" t="s">
        <v>86</v>
      </c>
      <c r="AY136" s="16" t="s">
        <v>134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6" t="s">
        <v>84</v>
      </c>
      <c r="BK136" s="229">
        <f>ROUND(I136*H136,2)</f>
        <v>0</v>
      </c>
      <c r="BL136" s="16" t="s">
        <v>140</v>
      </c>
      <c r="BM136" s="228" t="s">
        <v>158</v>
      </c>
    </row>
    <row r="137" s="13" customFormat="1">
      <c r="A137" s="13"/>
      <c r="B137" s="230"/>
      <c r="C137" s="231"/>
      <c r="D137" s="232" t="s">
        <v>142</v>
      </c>
      <c r="E137" s="233" t="s">
        <v>1</v>
      </c>
      <c r="F137" s="234" t="s">
        <v>159</v>
      </c>
      <c r="G137" s="231"/>
      <c r="H137" s="235">
        <v>6</v>
      </c>
      <c r="I137" s="236"/>
      <c r="J137" s="231"/>
      <c r="K137" s="231"/>
      <c r="L137" s="237"/>
      <c r="M137" s="238"/>
      <c r="N137" s="239"/>
      <c r="O137" s="239"/>
      <c r="P137" s="239"/>
      <c r="Q137" s="239"/>
      <c r="R137" s="239"/>
      <c r="S137" s="239"/>
      <c r="T137" s="24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1" t="s">
        <v>142</v>
      </c>
      <c r="AU137" s="241" t="s">
        <v>86</v>
      </c>
      <c r="AV137" s="13" t="s">
        <v>86</v>
      </c>
      <c r="AW137" s="13" t="s">
        <v>33</v>
      </c>
      <c r="AX137" s="13" t="s">
        <v>76</v>
      </c>
      <c r="AY137" s="241" t="s">
        <v>134</v>
      </c>
    </row>
    <row r="138" s="14" customFormat="1">
      <c r="A138" s="14"/>
      <c r="B138" s="242"/>
      <c r="C138" s="243"/>
      <c r="D138" s="232" t="s">
        <v>142</v>
      </c>
      <c r="E138" s="244" t="s">
        <v>1</v>
      </c>
      <c r="F138" s="245" t="s">
        <v>144</v>
      </c>
      <c r="G138" s="243"/>
      <c r="H138" s="246">
        <v>6</v>
      </c>
      <c r="I138" s="247"/>
      <c r="J138" s="243"/>
      <c r="K138" s="243"/>
      <c r="L138" s="248"/>
      <c r="M138" s="249"/>
      <c r="N138" s="250"/>
      <c r="O138" s="250"/>
      <c r="P138" s="250"/>
      <c r="Q138" s="250"/>
      <c r="R138" s="250"/>
      <c r="S138" s="250"/>
      <c r="T138" s="251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2" t="s">
        <v>142</v>
      </c>
      <c r="AU138" s="252" t="s">
        <v>86</v>
      </c>
      <c r="AV138" s="14" t="s">
        <v>140</v>
      </c>
      <c r="AW138" s="14" t="s">
        <v>33</v>
      </c>
      <c r="AX138" s="14" t="s">
        <v>84</v>
      </c>
      <c r="AY138" s="252" t="s">
        <v>134</v>
      </c>
    </row>
    <row r="139" s="2" customFormat="1">
      <c r="A139" s="37"/>
      <c r="B139" s="38"/>
      <c r="C139" s="217" t="s">
        <v>160</v>
      </c>
      <c r="D139" s="217" t="s">
        <v>136</v>
      </c>
      <c r="E139" s="218" t="s">
        <v>161</v>
      </c>
      <c r="F139" s="219" t="s">
        <v>162</v>
      </c>
      <c r="G139" s="220" t="s">
        <v>147</v>
      </c>
      <c r="H139" s="221">
        <v>6</v>
      </c>
      <c r="I139" s="222"/>
      <c r="J139" s="223">
        <f>ROUND(I139*H139,2)</f>
        <v>0</v>
      </c>
      <c r="K139" s="219" t="s">
        <v>1</v>
      </c>
      <c r="L139" s="43"/>
      <c r="M139" s="224" t="s">
        <v>1</v>
      </c>
      <c r="N139" s="225" t="s">
        <v>41</v>
      </c>
      <c r="O139" s="90"/>
      <c r="P139" s="226">
        <f>O139*H139</f>
        <v>0</v>
      </c>
      <c r="Q139" s="226">
        <v>0.039081999999999999</v>
      </c>
      <c r="R139" s="226">
        <f>Q139*H139</f>
        <v>0.23449199999999998</v>
      </c>
      <c r="S139" s="226">
        <v>0</v>
      </c>
      <c r="T139" s="227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8" t="s">
        <v>140</v>
      </c>
      <c r="AT139" s="228" t="s">
        <v>136</v>
      </c>
      <c r="AU139" s="228" t="s">
        <v>86</v>
      </c>
      <c r="AY139" s="16" t="s">
        <v>134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6" t="s">
        <v>84</v>
      </c>
      <c r="BK139" s="229">
        <f>ROUND(I139*H139,2)</f>
        <v>0</v>
      </c>
      <c r="BL139" s="16" t="s">
        <v>140</v>
      </c>
      <c r="BM139" s="228" t="s">
        <v>163</v>
      </c>
    </row>
    <row r="140" s="13" customFormat="1">
      <c r="A140" s="13"/>
      <c r="B140" s="230"/>
      <c r="C140" s="231"/>
      <c r="D140" s="232" t="s">
        <v>142</v>
      </c>
      <c r="E140" s="233" t="s">
        <v>1</v>
      </c>
      <c r="F140" s="234" t="s">
        <v>159</v>
      </c>
      <c r="G140" s="231"/>
      <c r="H140" s="235">
        <v>6</v>
      </c>
      <c r="I140" s="236"/>
      <c r="J140" s="231"/>
      <c r="K140" s="231"/>
      <c r="L140" s="237"/>
      <c r="M140" s="238"/>
      <c r="N140" s="239"/>
      <c r="O140" s="239"/>
      <c r="P140" s="239"/>
      <c r="Q140" s="239"/>
      <c r="R140" s="239"/>
      <c r="S140" s="239"/>
      <c r="T140" s="24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1" t="s">
        <v>142</v>
      </c>
      <c r="AU140" s="241" t="s">
        <v>86</v>
      </c>
      <c r="AV140" s="13" t="s">
        <v>86</v>
      </c>
      <c r="AW140" s="13" t="s">
        <v>33</v>
      </c>
      <c r="AX140" s="13" t="s">
        <v>76</v>
      </c>
      <c r="AY140" s="241" t="s">
        <v>134</v>
      </c>
    </row>
    <row r="141" s="14" customFormat="1">
      <c r="A141" s="14"/>
      <c r="B141" s="242"/>
      <c r="C141" s="243"/>
      <c r="D141" s="232" t="s">
        <v>142</v>
      </c>
      <c r="E141" s="244" t="s">
        <v>1</v>
      </c>
      <c r="F141" s="245" t="s">
        <v>144</v>
      </c>
      <c r="G141" s="243"/>
      <c r="H141" s="246">
        <v>6</v>
      </c>
      <c r="I141" s="247"/>
      <c r="J141" s="243"/>
      <c r="K141" s="243"/>
      <c r="L141" s="248"/>
      <c r="M141" s="249"/>
      <c r="N141" s="250"/>
      <c r="O141" s="250"/>
      <c r="P141" s="250"/>
      <c r="Q141" s="250"/>
      <c r="R141" s="250"/>
      <c r="S141" s="250"/>
      <c r="T141" s="25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2" t="s">
        <v>142</v>
      </c>
      <c r="AU141" s="252" t="s">
        <v>86</v>
      </c>
      <c r="AV141" s="14" t="s">
        <v>140</v>
      </c>
      <c r="AW141" s="14" t="s">
        <v>33</v>
      </c>
      <c r="AX141" s="14" t="s">
        <v>84</v>
      </c>
      <c r="AY141" s="252" t="s">
        <v>134</v>
      </c>
    </row>
    <row r="142" s="12" customFormat="1" ht="22.8" customHeight="1">
      <c r="A142" s="12"/>
      <c r="B142" s="201"/>
      <c r="C142" s="202"/>
      <c r="D142" s="203" t="s">
        <v>75</v>
      </c>
      <c r="E142" s="215" t="s">
        <v>140</v>
      </c>
      <c r="F142" s="215" t="s">
        <v>164</v>
      </c>
      <c r="G142" s="202"/>
      <c r="H142" s="202"/>
      <c r="I142" s="205"/>
      <c r="J142" s="216">
        <f>BK142</f>
        <v>0</v>
      </c>
      <c r="K142" s="202"/>
      <c r="L142" s="207"/>
      <c r="M142" s="208"/>
      <c r="N142" s="209"/>
      <c r="O142" s="209"/>
      <c r="P142" s="210">
        <f>SUM(P143:P151)</f>
        <v>0</v>
      </c>
      <c r="Q142" s="209"/>
      <c r="R142" s="210">
        <f>SUM(R143:R151)</f>
        <v>0.2018406673</v>
      </c>
      <c r="S142" s="209"/>
      <c r="T142" s="211">
        <f>SUM(T143:T151)</f>
        <v>4.7499000000000002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2" t="s">
        <v>84</v>
      </c>
      <c r="AT142" s="213" t="s">
        <v>75</v>
      </c>
      <c r="AU142" s="213" t="s">
        <v>84</v>
      </c>
      <c r="AY142" s="212" t="s">
        <v>134</v>
      </c>
      <c r="BK142" s="214">
        <f>SUM(BK143:BK151)</f>
        <v>0</v>
      </c>
    </row>
    <row r="143" s="2" customFormat="1">
      <c r="A143" s="37"/>
      <c r="B143" s="38"/>
      <c r="C143" s="217" t="s">
        <v>165</v>
      </c>
      <c r="D143" s="217" t="s">
        <v>136</v>
      </c>
      <c r="E143" s="218" t="s">
        <v>166</v>
      </c>
      <c r="F143" s="219" t="s">
        <v>167</v>
      </c>
      <c r="G143" s="220" t="s">
        <v>147</v>
      </c>
      <c r="H143" s="221">
        <v>79.165000000000006</v>
      </c>
      <c r="I143" s="222"/>
      <c r="J143" s="223">
        <f>ROUND(I143*H143,2)</f>
        <v>0</v>
      </c>
      <c r="K143" s="219" t="s">
        <v>1</v>
      </c>
      <c r="L143" s="43"/>
      <c r="M143" s="224" t="s">
        <v>1</v>
      </c>
      <c r="N143" s="225" t="s">
        <v>41</v>
      </c>
      <c r="O143" s="90"/>
      <c r="P143" s="226">
        <f>O143*H143</f>
        <v>0</v>
      </c>
      <c r="Q143" s="226">
        <v>0.0021811199999999999</v>
      </c>
      <c r="R143" s="226">
        <f>Q143*H143</f>
        <v>0.1726683648</v>
      </c>
      <c r="S143" s="226">
        <v>0</v>
      </c>
      <c r="T143" s="22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8" t="s">
        <v>140</v>
      </c>
      <c r="AT143" s="228" t="s">
        <v>136</v>
      </c>
      <c r="AU143" s="228" t="s">
        <v>86</v>
      </c>
      <c r="AY143" s="16" t="s">
        <v>134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6" t="s">
        <v>84</v>
      </c>
      <c r="BK143" s="229">
        <f>ROUND(I143*H143,2)</f>
        <v>0</v>
      </c>
      <c r="BL143" s="16" t="s">
        <v>140</v>
      </c>
      <c r="BM143" s="228" t="s">
        <v>168</v>
      </c>
    </row>
    <row r="144" s="13" customFormat="1">
      <c r="A144" s="13"/>
      <c r="B144" s="230"/>
      <c r="C144" s="231"/>
      <c r="D144" s="232" t="s">
        <v>142</v>
      </c>
      <c r="E144" s="233" t="s">
        <v>1</v>
      </c>
      <c r="F144" s="234" t="s">
        <v>169</v>
      </c>
      <c r="G144" s="231"/>
      <c r="H144" s="235">
        <v>79.165000000000006</v>
      </c>
      <c r="I144" s="236"/>
      <c r="J144" s="231"/>
      <c r="K144" s="231"/>
      <c r="L144" s="237"/>
      <c r="M144" s="238"/>
      <c r="N144" s="239"/>
      <c r="O144" s="239"/>
      <c r="P144" s="239"/>
      <c r="Q144" s="239"/>
      <c r="R144" s="239"/>
      <c r="S144" s="239"/>
      <c r="T144" s="24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1" t="s">
        <v>142</v>
      </c>
      <c r="AU144" s="241" t="s">
        <v>86</v>
      </c>
      <c r="AV144" s="13" t="s">
        <v>86</v>
      </c>
      <c r="AW144" s="13" t="s">
        <v>33</v>
      </c>
      <c r="AX144" s="13" t="s">
        <v>76</v>
      </c>
      <c r="AY144" s="241" t="s">
        <v>134</v>
      </c>
    </row>
    <row r="145" s="14" customFormat="1">
      <c r="A145" s="14"/>
      <c r="B145" s="242"/>
      <c r="C145" s="243"/>
      <c r="D145" s="232" t="s">
        <v>142</v>
      </c>
      <c r="E145" s="244" t="s">
        <v>1</v>
      </c>
      <c r="F145" s="245" t="s">
        <v>144</v>
      </c>
      <c r="G145" s="243"/>
      <c r="H145" s="246">
        <v>79.165000000000006</v>
      </c>
      <c r="I145" s="247"/>
      <c r="J145" s="243"/>
      <c r="K145" s="243"/>
      <c r="L145" s="248"/>
      <c r="M145" s="249"/>
      <c r="N145" s="250"/>
      <c r="O145" s="250"/>
      <c r="P145" s="250"/>
      <c r="Q145" s="250"/>
      <c r="R145" s="250"/>
      <c r="S145" s="250"/>
      <c r="T145" s="251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2" t="s">
        <v>142</v>
      </c>
      <c r="AU145" s="252" t="s">
        <v>86</v>
      </c>
      <c r="AV145" s="14" t="s">
        <v>140</v>
      </c>
      <c r="AW145" s="14" t="s">
        <v>33</v>
      </c>
      <c r="AX145" s="14" t="s">
        <v>84</v>
      </c>
      <c r="AY145" s="252" t="s">
        <v>134</v>
      </c>
    </row>
    <row r="146" s="2" customFormat="1" ht="21.75" customHeight="1">
      <c r="A146" s="37"/>
      <c r="B146" s="38"/>
      <c r="C146" s="217" t="s">
        <v>170</v>
      </c>
      <c r="D146" s="217" t="s">
        <v>136</v>
      </c>
      <c r="E146" s="218" t="s">
        <v>171</v>
      </c>
      <c r="F146" s="219" t="s">
        <v>172</v>
      </c>
      <c r="G146" s="220" t="s">
        <v>147</v>
      </c>
      <c r="H146" s="221">
        <v>79.165000000000006</v>
      </c>
      <c r="I146" s="222"/>
      <c r="J146" s="223">
        <f>ROUND(I146*H146,2)</f>
        <v>0</v>
      </c>
      <c r="K146" s="219" t="s">
        <v>1</v>
      </c>
      <c r="L146" s="43"/>
      <c r="M146" s="224" t="s">
        <v>1</v>
      </c>
      <c r="N146" s="225" t="s">
        <v>41</v>
      </c>
      <c r="O146" s="90"/>
      <c r="P146" s="226">
        <f>O146*H146</f>
        <v>0</v>
      </c>
      <c r="Q146" s="226">
        <v>0.00036850000000000001</v>
      </c>
      <c r="R146" s="226">
        <f>Q146*H146</f>
        <v>0.029172302500000004</v>
      </c>
      <c r="S146" s="226">
        <v>0.059999999999999998</v>
      </c>
      <c r="T146" s="227">
        <f>S146*H146</f>
        <v>4.7499000000000002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8" t="s">
        <v>140</v>
      </c>
      <c r="AT146" s="228" t="s">
        <v>136</v>
      </c>
      <c r="AU146" s="228" t="s">
        <v>86</v>
      </c>
      <c r="AY146" s="16" t="s">
        <v>134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6" t="s">
        <v>84</v>
      </c>
      <c r="BK146" s="229">
        <f>ROUND(I146*H146,2)</f>
        <v>0</v>
      </c>
      <c r="BL146" s="16" t="s">
        <v>140</v>
      </c>
      <c r="BM146" s="228" t="s">
        <v>173</v>
      </c>
    </row>
    <row r="147" s="13" customFormat="1">
      <c r="A147" s="13"/>
      <c r="B147" s="230"/>
      <c r="C147" s="231"/>
      <c r="D147" s="232" t="s">
        <v>142</v>
      </c>
      <c r="E147" s="233" t="s">
        <v>1</v>
      </c>
      <c r="F147" s="234" t="s">
        <v>174</v>
      </c>
      <c r="G147" s="231"/>
      <c r="H147" s="235">
        <v>79.165000000000006</v>
      </c>
      <c r="I147" s="236"/>
      <c r="J147" s="231"/>
      <c r="K147" s="231"/>
      <c r="L147" s="237"/>
      <c r="M147" s="238"/>
      <c r="N147" s="239"/>
      <c r="O147" s="239"/>
      <c r="P147" s="239"/>
      <c r="Q147" s="239"/>
      <c r="R147" s="239"/>
      <c r="S147" s="239"/>
      <c r="T147" s="24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1" t="s">
        <v>142</v>
      </c>
      <c r="AU147" s="241" t="s">
        <v>86</v>
      </c>
      <c r="AV147" s="13" t="s">
        <v>86</v>
      </c>
      <c r="AW147" s="13" t="s">
        <v>33</v>
      </c>
      <c r="AX147" s="13" t="s">
        <v>76</v>
      </c>
      <c r="AY147" s="241" t="s">
        <v>134</v>
      </c>
    </row>
    <row r="148" s="14" customFormat="1">
      <c r="A148" s="14"/>
      <c r="B148" s="242"/>
      <c r="C148" s="243"/>
      <c r="D148" s="232" t="s">
        <v>142</v>
      </c>
      <c r="E148" s="244" t="s">
        <v>1</v>
      </c>
      <c r="F148" s="245" t="s">
        <v>144</v>
      </c>
      <c r="G148" s="243"/>
      <c r="H148" s="246">
        <v>79.165000000000006</v>
      </c>
      <c r="I148" s="247"/>
      <c r="J148" s="243"/>
      <c r="K148" s="243"/>
      <c r="L148" s="248"/>
      <c r="M148" s="249"/>
      <c r="N148" s="250"/>
      <c r="O148" s="250"/>
      <c r="P148" s="250"/>
      <c r="Q148" s="250"/>
      <c r="R148" s="250"/>
      <c r="S148" s="250"/>
      <c r="T148" s="251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2" t="s">
        <v>142</v>
      </c>
      <c r="AU148" s="252" t="s">
        <v>86</v>
      </c>
      <c r="AV148" s="14" t="s">
        <v>140</v>
      </c>
      <c r="AW148" s="14" t="s">
        <v>33</v>
      </c>
      <c r="AX148" s="14" t="s">
        <v>84</v>
      </c>
      <c r="AY148" s="252" t="s">
        <v>134</v>
      </c>
    </row>
    <row r="149" s="2" customFormat="1" ht="16.5" customHeight="1">
      <c r="A149" s="37"/>
      <c r="B149" s="38"/>
      <c r="C149" s="217" t="s">
        <v>175</v>
      </c>
      <c r="D149" s="217" t="s">
        <v>136</v>
      </c>
      <c r="E149" s="218" t="s">
        <v>176</v>
      </c>
      <c r="F149" s="219" t="s">
        <v>177</v>
      </c>
      <c r="G149" s="220" t="s">
        <v>178</v>
      </c>
      <c r="H149" s="221">
        <v>77</v>
      </c>
      <c r="I149" s="222"/>
      <c r="J149" s="223">
        <f>ROUND(I149*H149,2)</f>
        <v>0</v>
      </c>
      <c r="K149" s="219" t="s">
        <v>1</v>
      </c>
      <c r="L149" s="43"/>
      <c r="M149" s="224" t="s">
        <v>1</v>
      </c>
      <c r="N149" s="225" t="s">
        <v>41</v>
      </c>
      <c r="O149" s="90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8" t="s">
        <v>140</v>
      </c>
      <c r="AT149" s="228" t="s">
        <v>136</v>
      </c>
      <c r="AU149" s="228" t="s">
        <v>86</v>
      </c>
      <c r="AY149" s="16" t="s">
        <v>134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6" t="s">
        <v>84</v>
      </c>
      <c r="BK149" s="229">
        <f>ROUND(I149*H149,2)</f>
        <v>0</v>
      </c>
      <c r="BL149" s="16" t="s">
        <v>140</v>
      </c>
      <c r="BM149" s="228" t="s">
        <v>179</v>
      </c>
    </row>
    <row r="150" s="13" customFormat="1">
      <c r="A150" s="13"/>
      <c r="B150" s="230"/>
      <c r="C150" s="231"/>
      <c r="D150" s="232" t="s">
        <v>142</v>
      </c>
      <c r="E150" s="233" t="s">
        <v>1</v>
      </c>
      <c r="F150" s="234" t="s">
        <v>180</v>
      </c>
      <c r="G150" s="231"/>
      <c r="H150" s="235">
        <v>77</v>
      </c>
      <c r="I150" s="236"/>
      <c r="J150" s="231"/>
      <c r="K150" s="231"/>
      <c r="L150" s="237"/>
      <c r="M150" s="238"/>
      <c r="N150" s="239"/>
      <c r="O150" s="239"/>
      <c r="P150" s="239"/>
      <c r="Q150" s="239"/>
      <c r="R150" s="239"/>
      <c r="S150" s="239"/>
      <c r="T150" s="24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1" t="s">
        <v>142</v>
      </c>
      <c r="AU150" s="241" t="s">
        <v>86</v>
      </c>
      <c r="AV150" s="13" t="s">
        <v>86</v>
      </c>
      <c r="AW150" s="13" t="s">
        <v>33</v>
      </c>
      <c r="AX150" s="13" t="s">
        <v>76</v>
      </c>
      <c r="AY150" s="241" t="s">
        <v>134</v>
      </c>
    </row>
    <row r="151" s="14" customFormat="1">
      <c r="A151" s="14"/>
      <c r="B151" s="242"/>
      <c r="C151" s="243"/>
      <c r="D151" s="232" t="s">
        <v>142</v>
      </c>
      <c r="E151" s="244" t="s">
        <v>1</v>
      </c>
      <c r="F151" s="245" t="s">
        <v>144</v>
      </c>
      <c r="G151" s="243"/>
      <c r="H151" s="246">
        <v>77</v>
      </c>
      <c r="I151" s="247"/>
      <c r="J151" s="243"/>
      <c r="K151" s="243"/>
      <c r="L151" s="248"/>
      <c r="M151" s="249"/>
      <c r="N151" s="250"/>
      <c r="O151" s="250"/>
      <c r="P151" s="250"/>
      <c r="Q151" s="250"/>
      <c r="R151" s="250"/>
      <c r="S151" s="250"/>
      <c r="T151" s="251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2" t="s">
        <v>142</v>
      </c>
      <c r="AU151" s="252" t="s">
        <v>86</v>
      </c>
      <c r="AV151" s="14" t="s">
        <v>140</v>
      </c>
      <c r="AW151" s="14" t="s">
        <v>33</v>
      </c>
      <c r="AX151" s="14" t="s">
        <v>84</v>
      </c>
      <c r="AY151" s="252" t="s">
        <v>134</v>
      </c>
    </row>
    <row r="152" s="12" customFormat="1" ht="22.8" customHeight="1">
      <c r="A152" s="12"/>
      <c r="B152" s="201"/>
      <c r="C152" s="202"/>
      <c r="D152" s="203" t="s">
        <v>75</v>
      </c>
      <c r="E152" s="215" t="s">
        <v>160</v>
      </c>
      <c r="F152" s="215" t="s">
        <v>181</v>
      </c>
      <c r="G152" s="202"/>
      <c r="H152" s="202"/>
      <c r="I152" s="205"/>
      <c r="J152" s="216">
        <f>BK152</f>
        <v>0</v>
      </c>
      <c r="K152" s="202"/>
      <c r="L152" s="207"/>
      <c r="M152" s="208"/>
      <c r="N152" s="209"/>
      <c r="O152" s="209"/>
      <c r="P152" s="210">
        <f>SUM(P153:P177)</f>
        <v>0</v>
      </c>
      <c r="Q152" s="209"/>
      <c r="R152" s="210">
        <f>SUM(R153:R177)</f>
        <v>0.77146340000000002</v>
      </c>
      <c r="S152" s="209"/>
      <c r="T152" s="211">
        <f>SUM(T153:T177)</f>
        <v>7.4700000000000006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2" t="s">
        <v>84</v>
      </c>
      <c r="AT152" s="213" t="s">
        <v>75</v>
      </c>
      <c r="AU152" s="213" t="s">
        <v>84</v>
      </c>
      <c r="AY152" s="212" t="s">
        <v>134</v>
      </c>
      <c r="BK152" s="214">
        <f>SUM(BK153:BK177)</f>
        <v>0</v>
      </c>
    </row>
    <row r="153" s="2" customFormat="1">
      <c r="A153" s="37"/>
      <c r="B153" s="38"/>
      <c r="C153" s="217" t="s">
        <v>182</v>
      </c>
      <c r="D153" s="217" t="s">
        <v>136</v>
      </c>
      <c r="E153" s="218" t="s">
        <v>183</v>
      </c>
      <c r="F153" s="219" t="s">
        <v>184</v>
      </c>
      <c r="G153" s="220" t="s">
        <v>185</v>
      </c>
      <c r="H153" s="221">
        <v>86</v>
      </c>
      <c r="I153" s="222"/>
      <c r="J153" s="223">
        <f>ROUND(I153*H153,2)</f>
        <v>0</v>
      </c>
      <c r="K153" s="219" t="s">
        <v>1</v>
      </c>
      <c r="L153" s="43"/>
      <c r="M153" s="224" t="s">
        <v>1</v>
      </c>
      <c r="N153" s="225" t="s">
        <v>41</v>
      </c>
      <c r="O153" s="90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8" t="s">
        <v>140</v>
      </c>
      <c r="AT153" s="228" t="s">
        <v>136</v>
      </c>
      <c r="AU153" s="228" t="s">
        <v>86</v>
      </c>
      <c r="AY153" s="16" t="s">
        <v>134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6" t="s">
        <v>84</v>
      </c>
      <c r="BK153" s="229">
        <f>ROUND(I153*H153,2)</f>
        <v>0</v>
      </c>
      <c r="BL153" s="16" t="s">
        <v>140</v>
      </c>
      <c r="BM153" s="228" t="s">
        <v>186</v>
      </c>
    </row>
    <row r="154" s="13" customFormat="1">
      <c r="A154" s="13"/>
      <c r="B154" s="230"/>
      <c r="C154" s="231"/>
      <c r="D154" s="232" t="s">
        <v>142</v>
      </c>
      <c r="E154" s="233" t="s">
        <v>1</v>
      </c>
      <c r="F154" s="234" t="s">
        <v>187</v>
      </c>
      <c r="G154" s="231"/>
      <c r="H154" s="235">
        <v>86</v>
      </c>
      <c r="I154" s="236"/>
      <c r="J154" s="231"/>
      <c r="K154" s="231"/>
      <c r="L154" s="237"/>
      <c r="M154" s="238"/>
      <c r="N154" s="239"/>
      <c r="O154" s="239"/>
      <c r="P154" s="239"/>
      <c r="Q154" s="239"/>
      <c r="R154" s="239"/>
      <c r="S154" s="239"/>
      <c r="T154" s="24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1" t="s">
        <v>142</v>
      </c>
      <c r="AU154" s="241" t="s">
        <v>86</v>
      </c>
      <c r="AV154" s="13" t="s">
        <v>86</v>
      </c>
      <c r="AW154" s="13" t="s">
        <v>33</v>
      </c>
      <c r="AX154" s="13" t="s">
        <v>76</v>
      </c>
      <c r="AY154" s="241" t="s">
        <v>134</v>
      </c>
    </row>
    <row r="155" s="14" customFormat="1">
      <c r="A155" s="14"/>
      <c r="B155" s="242"/>
      <c r="C155" s="243"/>
      <c r="D155" s="232" t="s">
        <v>142</v>
      </c>
      <c r="E155" s="244" t="s">
        <v>1</v>
      </c>
      <c r="F155" s="245" t="s">
        <v>144</v>
      </c>
      <c r="G155" s="243"/>
      <c r="H155" s="246">
        <v>86</v>
      </c>
      <c r="I155" s="247"/>
      <c r="J155" s="243"/>
      <c r="K155" s="243"/>
      <c r="L155" s="248"/>
      <c r="M155" s="249"/>
      <c r="N155" s="250"/>
      <c r="O155" s="250"/>
      <c r="P155" s="250"/>
      <c r="Q155" s="250"/>
      <c r="R155" s="250"/>
      <c r="S155" s="250"/>
      <c r="T155" s="251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2" t="s">
        <v>142</v>
      </c>
      <c r="AU155" s="252" t="s">
        <v>86</v>
      </c>
      <c r="AV155" s="14" t="s">
        <v>140</v>
      </c>
      <c r="AW155" s="14" t="s">
        <v>33</v>
      </c>
      <c r="AX155" s="14" t="s">
        <v>84</v>
      </c>
      <c r="AY155" s="252" t="s">
        <v>134</v>
      </c>
    </row>
    <row r="156" s="2" customFormat="1">
      <c r="A156" s="37"/>
      <c r="B156" s="38"/>
      <c r="C156" s="253" t="s">
        <v>188</v>
      </c>
      <c r="D156" s="253" t="s">
        <v>189</v>
      </c>
      <c r="E156" s="254" t="s">
        <v>190</v>
      </c>
      <c r="F156" s="255" t="s">
        <v>191</v>
      </c>
      <c r="G156" s="256" t="s">
        <v>192</v>
      </c>
      <c r="H156" s="257">
        <v>6.7389999999999999</v>
      </c>
      <c r="I156" s="258"/>
      <c r="J156" s="259">
        <f>ROUND(I156*H156,2)</f>
        <v>0</v>
      </c>
      <c r="K156" s="255" t="s">
        <v>1</v>
      </c>
      <c r="L156" s="260"/>
      <c r="M156" s="261" t="s">
        <v>1</v>
      </c>
      <c r="N156" s="262" t="s">
        <v>41</v>
      </c>
      <c r="O156" s="90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8" t="s">
        <v>175</v>
      </c>
      <c r="AT156" s="228" t="s">
        <v>189</v>
      </c>
      <c r="AU156" s="228" t="s">
        <v>86</v>
      </c>
      <c r="AY156" s="16" t="s">
        <v>134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6" t="s">
        <v>84</v>
      </c>
      <c r="BK156" s="229">
        <f>ROUND(I156*H156,2)</f>
        <v>0</v>
      </c>
      <c r="BL156" s="16" t="s">
        <v>140</v>
      </c>
      <c r="BM156" s="228" t="s">
        <v>193</v>
      </c>
    </row>
    <row r="157" s="2" customFormat="1">
      <c r="A157" s="37"/>
      <c r="B157" s="38"/>
      <c r="C157" s="39"/>
      <c r="D157" s="232" t="s">
        <v>194</v>
      </c>
      <c r="E157" s="39"/>
      <c r="F157" s="263" t="s">
        <v>195</v>
      </c>
      <c r="G157" s="39"/>
      <c r="H157" s="39"/>
      <c r="I157" s="264"/>
      <c r="J157" s="39"/>
      <c r="K157" s="39"/>
      <c r="L157" s="43"/>
      <c r="M157" s="265"/>
      <c r="N157" s="266"/>
      <c r="O157" s="90"/>
      <c r="P157" s="90"/>
      <c r="Q157" s="90"/>
      <c r="R157" s="90"/>
      <c r="S157" s="90"/>
      <c r="T157" s="91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194</v>
      </c>
      <c r="AU157" s="16" t="s">
        <v>86</v>
      </c>
    </row>
    <row r="158" s="13" customFormat="1">
      <c r="A158" s="13"/>
      <c r="B158" s="230"/>
      <c r="C158" s="231"/>
      <c r="D158" s="232" t="s">
        <v>142</v>
      </c>
      <c r="E158" s="233" t="s">
        <v>1</v>
      </c>
      <c r="F158" s="234" t="s">
        <v>196</v>
      </c>
      <c r="G158" s="231"/>
      <c r="H158" s="235">
        <v>6.7389999999999999</v>
      </c>
      <c r="I158" s="236"/>
      <c r="J158" s="231"/>
      <c r="K158" s="231"/>
      <c r="L158" s="237"/>
      <c r="M158" s="238"/>
      <c r="N158" s="239"/>
      <c r="O158" s="239"/>
      <c r="P158" s="239"/>
      <c r="Q158" s="239"/>
      <c r="R158" s="239"/>
      <c r="S158" s="239"/>
      <c r="T158" s="24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1" t="s">
        <v>142</v>
      </c>
      <c r="AU158" s="241" t="s">
        <v>86</v>
      </c>
      <c r="AV158" s="13" t="s">
        <v>86</v>
      </c>
      <c r="AW158" s="13" t="s">
        <v>33</v>
      </c>
      <c r="AX158" s="13" t="s">
        <v>76</v>
      </c>
      <c r="AY158" s="241" t="s">
        <v>134</v>
      </c>
    </row>
    <row r="159" s="14" customFormat="1">
      <c r="A159" s="14"/>
      <c r="B159" s="242"/>
      <c r="C159" s="243"/>
      <c r="D159" s="232" t="s">
        <v>142</v>
      </c>
      <c r="E159" s="244" t="s">
        <v>1</v>
      </c>
      <c r="F159" s="245" t="s">
        <v>144</v>
      </c>
      <c r="G159" s="243"/>
      <c r="H159" s="246">
        <v>6.7389999999999999</v>
      </c>
      <c r="I159" s="247"/>
      <c r="J159" s="243"/>
      <c r="K159" s="243"/>
      <c r="L159" s="248"/>
      <c r="M159" s="249"/>
      <c r="N159" s="250"/>
      <c r="O159" s="250"/>
      <c r="P159" s="250"/>
      <c r="Q159" s="250"/>
      <c r="R159" s="250"/>
      <c r="S159" s="250"/>
      <c r="T159" s="251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2" t="s">
        <v>142</v>
      </c>
      <c r="AU159" s="252" t="s">
        <v>86</v>
      </c>
      <c r="AV159" s="14" t="s">
        <v>140</v>
      </c>
      <c r="AW159" s="14" t="s">
        <v>33</v>
      </c>
      <c r="AX159" s="14" t="s">
        <v>84</v>
      </c>
      <c r="AY159" s="252" t="s">
        <v>134</v>
      </c>
    </row>
    <row r="160" s="2" customFormat="1">
      <c r="A160" s="37"/>
      <c r="B160" s="38"/>
      <c r="C160" s="217" t="s">
        <v>197</v>
      </c>
      <c r="D160" s="217" t="s">
        <v>136</v>
      </c>
      <c r="E160" s="218" t="s">
        <v>198</v>
      </c>
      <c r="F160" s="219" t="s">
        <v>199</v>
      </c>
      <c r="G160" s="220" t="s">
        <v>185</v>
      </c>
      <c r="H160" s="221">
        <v>43</v>
      </c>
      <c r="I160" s="222"/>
      <c r="J160" s="223">
        <f>ROUND(I160*H160,2)</f>
        <v>0</v>
      </c>
      <c r="K160" s="219" t="s">
        <v>1</v>
      </c>
      <c r="L160" s="43"/>
      <c r="M160" s="224" t="s">
        <v>1</v>
      </c>
      <c r="N160" s="225" t="s">
        <v>41</v>
      </c>
      <c r="O160" s="90"/>
      <c r="P160" s="226">
        <f>O160*H160</f>
        <v>0</v>
      </c>
      <c r="Q160" s="226">
        <v>0.00058299999999999997</v>
      </c>
      <c r="R160" s="226">
        <f>Q160*H160</f>
        <v>0.025068999999999998</v>
      </c>
      <c r="S160" s="226">
        <v>0.16600000000000001</v>
      </c>
      <c r="T160" s="227">
        <f>S160*H160</f>
        <v>7.1380000000000008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8" t="s">
        <v>140</v>
      </c>
      <c r="AT160" s="228" t="s">
        <v>136</v>
      </c>
      <c r="AU160" s="228" t="s">
        <v>86</v>
      </c>
      <c r="AY160" s="16" t="s">
        <v>134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6" t="s">
        <v>84</v>
      </c>
      <c r="BK160" s="229">
        <f>ROUND(I160*H160,2)</f>
        <v>0</v>
      </c>
      <c r="BL160" s="16" t="s">
        <v>140</v>
      </c>
      <c r="BM160" s="228" t="s">
        <v>200</v>
      </c>
    </row>
    <row r="161" s="13" customFormat="1">
      <c r="A161" s="13"/>
      <c r="B161" s="230"/>
      <c r="C161" s="231"/>
      <c r="D161" s="232" t="s">
        <v>142</v>
      </c>
      <c r="E161" s="233" t="s">
        <v>1</v>
      </c>
      <c r="F161" s="234" t="s">
        <v>201</v>
      </c>
      <c r="G161" s="231"/>
      <c r="H161" s="235">
        <v>43</v>
      </c>
      <c r="I161" s="236"/>
      <c r="J161" s="231"/>
      <c r="K161" s="231"/>
      <c r="L161" s="237"/>
      <c r="M161" s="238"/>
      <c r="N161" s="239"/>
      <c r="O161" s="239"/>
      <c r="P161" s="239"/>
      <c r="Q161" s="239"/>
      <c r="R161" s="239"/>
      <c r="S161" s="239"/>
      <c r="T161" s="24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1" t="s">
        <v>142</v>
      </c>
      <c r="AU161" s="241" t="s">
        <v>86</v>
      </c>
      <c r="AV161" s="13" t="s">
        <v>86</v>
      </c>
      <c r="AW161" s="13" t="s">
        <v>33</v>
      </c>
      <c r="AX161" s="13" t="s">
        <v>76</v>
      </c>
      <c r="AY161" s="241" t="s">
        <v>134</v>
      </c>
    </row>
    <row r="162" s="14" customFormat="1">
      <c r="A162" s="14"/>
      <c r="B162" s="242"/>
      <c r="C162" s="243"/>
      <c r="D162" s="232" t="s">
        <v>142</v>
      </c>
      <c r="E162" s="244" t="s">
        <v>1</v>
      </c>
      <c r="F162" s="245" t="s">
        <v>144</v>
      </c>
      <c r="G162" s="243"/>
      <c r="H162" s="246">
        <v>43</v>
      </c>
      <c r="I162" s="247"/>
      <c r="J162" s="243"/>
      <c r="K162" s="243"/>
      <c r="L162" s="248"/>
      <c r="M162" s="249"/>
      <c r="N162" s="250"/>
      <c r="O162" s="250"/>
      <c r="P162" s="250"/>
      <c r="Q162" s="250"/>
      <c r="R162" s="250"/>
      <c r="S162" s="250"/>
      <c r="T162" s="251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2" t="s">
        <v>142</v>
      </c>
      <c r="AU162" s="252" t="s">
        <v>86</v>
      </c>
      <c r="AV162" s="14" t="s">
        <v>140</v>
      </c>
      <c r="AW162" s="14" t="s">
        <v>33</v>
      </c>
      <c r="AX162" s="14" t="s">
        <v>84</v>
      </c>
      <c r="AY162" s="252" t="s">
        <v>134</v>
      </c>
    </row>
    <row r="163" s="2" customFormat="1">
      <c r="A163" s="37"/>
      <c r="B163" s="38"/>
      <c r="C163" s="217" t="s">
        <v>202</v>
      </c>
      <c r="D163" s="217" t="s">
        <v>136</v>
      </c>
      <c r="E163" s="218" t="s">
        <v>203</v>
      </c>
      <c r="F163" s="219" t="s">
        <v>204</v>
      </c>
      <c r="G163" s="220" t="s">
        <v>185</v>
      </c>
      <c r="H163" s="221">
        <v>43</v>
      </c>
      <c r="I163" s="222"/>
      <c r="J163" s="223">
        <f>ROUND(I163*H163,2)</f>
        <v>0</v>
      </c>
      <c r="K163" s="219" t="s">
        <v>148</v>
      </c>
      <c r="L163" s="43"/>
      <c r="M163" s="224" t="s">
        <v>1</v>
      </c>
      <c r="N163" s="225" t="s">
        <v>41</v>
      </c>
      <c r="O163" s="90"/>
      <c r="P163" s="226">
        <f>O163*H163</f>
        <v>0</v>
      </c>
      <c r="Q163" s="226">
        <v>0.0137685</v>
      </c>
      <c r="R163" s="226">
        <f>Q163*H163</f>
        <v>0.5920455</v>
      </c>
      <c r="S163" s="226">
        <v>0</v>
      </c>
      <c r="T163" s="22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8" t="s">
        <v>140</v>
      </c>
      <c r="AT163" s="228" t="s">
        <v>136</v>
      </c>
      <c r="AU163" s="228" t="s">
        <v>86</v>
      </c>
      <c r="AY163" s="16" t="s">
        <v>134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6" t="s">
        <v>84</v>
      </c>
      <c r="BK163" s="229">
        <f>ROUND(I163*H163,2)</f>
        <v>0</v>
      </c>
      <c r="BL163" s="16" t="s">
        <v>140</v>
      </c>
      <c r="BM163" s="228" t="s">
        <v>205</v>
      </c>
    </row>
    <row r="164" s="13" customFormat="1">
      <c r="A164" s="13"/>
      <c r="B164" s="230"/>
      <c r="C164" s="231"/>
      <c r="D164" s="232" t="s">
        <v>142</v>
      </c>
      <c r="E164" s="233" t="s">
        <v>1</v>
      </c>
      <c r="F164" s="234" t="s">
        <v>201</v>
      </c>
      <c r="G164" s="231"/>
      <c r="H164" s="235">
        <v>43</v>
      </c>
      <c r="I164" s="236"/>
      <c r="J164" s="231"/>
      <c r="K164" s="231"/>
      <c r="L164" s="237"/>
      <c r="M164" s="238"/>
      <c r="N164" s="239"/>
      <c r="O164" s="239"/>
      <c r="P164" s="239"/>
      <c r="Q164" s="239"/>
      <c r="R164" s="239"/>
      <c r="S164" s="239"/>
      <c r="T164" s="24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1" t="s">
        <v>142</v>
      </c>
      <c r="AU164" s="241" t="s">
        <v>86</v>
      </c>
      <c r="AV164" s="13" t="s">
        <v>86</v>
      </c>
      <c r="AW164" s="13" t="s">
        <v>33</v>
      </c>
      <c r="AX164" s="13" t="s">
        <v>76</v>
      </c>
      <c r="AY164" s="241" t="s">
        <v>134</v>
      </c>
    </row>
    <row r="165" s="14" customFormat="1">
      <c r="A165" s="14"/>
      <c r="B165" s="242"/>
      <c r="C165" s="243"/>
      <c r="D165" s="232" t="s">
        <v>142</v>
      </c>
      <c r="E165" s="244" t="s">
        <v>1</v>
      </c>
      <c r="F165" s="245" t="s">
        <v>144</v>
      </c>
      <c r="G165" s="243"/>
      <c r="H165" s="246">
        <v>43</v>
      </c>
      <c r="I165" s="247"/>
      <c r="J165" s="243"/>
      <c r="K165" s="243"/>
      <c r="L165" s="248"/>
      <c r="M165" s="249"/>
      <c r="N165" s="250"/>
      <c r="O165" s="250"/>
      <c r="P165" s="250"/>
      <c r="Q165" s="250"/>
      <c r="R165" s="250"/>
      <c r="S165" s="250"/>
      <c r="T165" s="251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2" t="s">
        <v>142</v>
      </c>
      <c r="AU165" s="252" t="s">
        <v>86</v>
      </c>
      <c r="AV165" s="14" t="s">
        <v>140</v>
      </c>
      <c r="AW165" s="14" t="s">
        <v>33</v>
      </c>
      <c r="AX165" s="14" t="s">
        <v>84</v>
      </c>
      <c r="AY165" s="252" t="s">
        <v>134</v>
      </c>
    </row>
    <row r="166" s="2" customFormat="1">
      <c r="A166" s="37"/>
      <c r="B166" s="38"/>
      <c r="C166" s="217" t="s">
        <v>206</v>
      </c>
      <c r="D166" s="217" t="s">
        <v>136</v>
      </c>
      <c r="E166" s="218" t="s">
        <v>207</v>
      </c>
      <c r="F166" s="219" t="s">
        <v>208</v>
      </c>
      <c r="G166" s="220" t="s">
        <v>185</v>
      </c>
      <c r="H166" s="221">
        <v>43</v>
      </c>
      <c r="I166" s="222"/>
      <c r="J166" s="223">
        <f>ROUND(I166*H166,2)</f>
        <v>0</v>
      </c>
      <c r="K166" s="219" t="s">
        <v>148</v>
      </c>
      <c r="L166" s="43"/>
      <c r="M166" s="224" t="s">
        <v>1</v>
      </c>
      <c r="N166" s="225" t="s">
        <v>41</v>
      </c>
      <c r="O166" s="90"/>
      <c r="P166" s="226">
        <f>O166*H166</f>
        <v>0</v>
      </c>
      <c r="Q166" s="226">
        <v>0.0032428999999999999</v>
      </c>
      <c r="R166" s="226">
        <f>Q166*H166</f>
        <v>0.13944470000000001</v>
      </c>
      <c r="S166" s="226">
        <v>0</v>
      </c>
      <c r="T166" s="227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8" t="s">
        <v>140</v>
      </c>
      <c r="AT166" s="228" t="s">
        <v>136</v>
      </c>
      <c r="AU166" s="228" t="s">
        <v>86</v>
      </c>
      <c r="AY166" s="16" t="s">
        <v>134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6" t="s">
        <v>84</v>
      </c>
      <c r="BK166" s="229">
        <f>ROUND(I166*H166,2)</f>
        <v>0</v>
      </c>
      <c r="BL166" s="16" t="s">
        <v>140</v>
      </c>
      <c r="BM166" s="228" t="s">
        <v>209</v>
      </c>
    </row>
    <row r="167" s="13" customFormat="1">
      <c r="A167" s="13"/>
      <c r="B167" s="230"/>
      <c r="C167" s="231"/>
      <c r="D167" s="232" t="s">
        <v>142</v>
      </c>
      <c r="E167" s="233" t="s">
        <v>1</v>
      </c>
      <c r="F167" s="234" t="s">
        <v>201</v>
      </c>
      <c r="G167" s="231"/>
      <c r="H167" s="235">
        <v>43</v>
      </c>
      <c r="I167" s="236"/>
      <c r="J167" s="231"/>
      <c r="K167" s="231"/>
      <c r="L167" s="237"/>
      <c r="M167" s="238"/>
      <c r="N167" s="239"/>
      <c r="O167" s="239"/>
      <c r="P167" s="239"/>
      <c r="Q167" s="239"/>
      <c r="R167" s="239"/>
      <c r="S167" s="239"/>
      <c r="T167" s="24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1" t="s">
        <v>142</v>
      </c>
      <c r="AU167" s="241" t="s">
        <v>86</v>
      </c>
      <c r="AV167" s="13" t="s">
        <v>86</v>
      </c>
      <c r="AW167" s="13" t="s">
        <v>33</v>
      </c>
      <c r="AX167" s="13" t="s">
        <v>76</v>
      </c>
      <c r="AY167" s="241" t="s">
        <v>134</v>
      </c>
    </row>
    <row r="168" s="14" customFormat="1">
      <c r="A168" s="14"/>
      <c r="B168" s="242"/>
      <c r="C168" s="243"/>
      <c r="D168" s="232" t="s">
        <v>142</v>
      </c>
      <c r="E168" s="244" t="s">
        <v>1</v>
      </c>
      <c r="F168" s="245" t="s">
        <v>144</v>
      </c>
      <c r="G168" s="243"/>
      <c r="H168" s="246">
        <v>43</v>
      </c>
      <c r="I168" s="247"/>
      <c r="J168" s="243"/>
      <c r="K168" s="243"/>
      <c r="L168" s="248"/>
      <c r="M168" s="249"/>
      <c r="N168" s="250"/>
      <c r="O168" s="250"/>
      <c r="P168" s="250"/>
      <c r="Q168" s="250"/>
      <c r="R168" s="250"/>
      <c r="S168" s="250"/>
      <c r="T168" s="25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2" t="s">
        <v>142</v>
      </c>
      <c r="AU168" s="252" t="s">
        <v>86</v>
      </c>
      <c r="AV168" s="14" t="s">
        <v>140</v>
      </c>
      <c r="AW168" s="14" t="s">
        <v>33</v>
      </c>
      <c r="AX168" s="14" t="s">
        <v>84</v>
      </c>
      <c r="AY168" s="252" t="s">
        <v>134</v>
      </c>
    </row>
    <row r="169" s="2" customFormat="1" ht="21.75" customHeight="1">
      <c r="A169" s="37"/>
      <c r="B169" s="38"/>
      <c r="C169" s="217" t="s">
        <v>210</v>
      </c>
      <c r="D169" s="217" t="s">
        <v>136</v>
      </c>
      <c r="E169" s="218" t="s">
        <v>211</v>
      </c>
      <c r="F169" s="219" t="s">
        <v>212</v>
      </c>
      <c r="G169" s="220" t="s">
        <v>185</v>
      </c>
      <c r="H169" s="221">
        <v>2</v>
      </c>
      <c r="I169" s="222"/>
      <c r="J169" s="223">
        <f>ROUND(I169*H169,2)</f>
        <v>0</v>
      </c>
      <c r="K169" s="219" t="s">
        <v>1</v>
      </c>
      <c r="L169" s="43"/>
      <c r="M169" s="224" t="s">
        <v>1</v>
      </c>
      <c r="N169" s="225" t="s">
        <v>41</v>
      </c>
      <c r="O169" s="90"/>
      <c r="P169" s="226">
        <f>O169*H169</f>
        <v>0</v>
      </c>
      <c r="Q169" s="226">
        <v>0.002124</v>
      </c>
      <c r="R169" s="226">
        <f>Q169*H169</f>
        <v>0.004248</v>
      </c>
      <c r="S169" s="226">
        <v>0</v>
      </c>
      <c r="T169" s="227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8" t="s">
        <v>140</v>
      </c>
      <c r="AT169" s="228" t="s">
        <v>136</v>
      </c>
      <c r="AU169" s="228" t="s">
        <v>86</v>
      </c>
      <c r="AY169" s="16" t="s">
        <v>134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6" t="s">
        <v>84</v>
      </c>
      <c r="BK169" s="229">
        <f>ROUND(I169*H169,2)</f>
        <v>0</v>
      </c>
      <c r="BL169" s="16" t="s">
        <v>140</v>
      </c>
      <c r="BM169" s="228" t="s">
        <v>213</v>
      </c>
    </row>
    <row r="170" s="13" customFormat="1">
      <c r="A170" s="13"/>
      <c r="B170" s="230"/>
      <c r="C170" s="231"/>
      <c r="D170" s="232" t="s">
        <v>142</v>
      </c>
      <c r="E170" s="233" t="s">
        <v>1</v>
      </c>
      <c r="F170" s="234" t="s">
        <v>214</v>
      </c>
      <c r="G170" s="231"/>
      <c r="H170" s="235">
        <v>2</v>
      </c>
      <c r="I170" s="236"/>
      <c r="J170" s="231"/>
      <c r="K170" s="231"/>
      <c r="L170" s="237"/>
      <c r="M170" s="238"/>
      <c r="N170" s="239"/>
      <c r="O170" s="239"/>
      <c r="P170" s="239"/>
      <c r="Q170" s="239"/>
      <c r="R170" s="239"/>
      <c r="S170" s="239"/>
      <c r="T170" s="24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1" t="s">
        <v>142</v>
      </c>
      <c r="AU170" s="241" t="s">
        <v>86</v>
      </c>
      <c r="AV170" s="13" t="s">
        <v>86</v>
      </c>
      <c r="AW170" s="13" t="s">
        <v>33</v>
      </c>
      <c r="AX170" s="13" t="s">
        <v>76</v>
      </c>
      <c r="AY170" s="241" t="s">
        <v>134</v>
      </c>
    </row>
    <row r="171" s="14" customFormat="1">
      <c r="A171" s="14"/>
      <c r="B171" s="242"/>
      <c r="C171" s="243"/>
      <c r="D171" s="232" t="s">
        <v>142</v>
      </c>
      <c r="E171" s="244" t="s">
        <v>1</v>
      </c>
      <c r="F171" s="245" t="s">
        <v>144</v>
      </c>
      <c r="G171" s="243"/>
      <c r="H171" s="246">
        <v>2</v>
      </c>
      <c r="I171" s="247"/>
      <c r="J171" s="243"/>
      <c r="K171" s="243"/>
      <c r="L171" s="248"/>
      <c r="M171" s="249"/>
      <c r="N171" s="250"/>
      <c r="O171" s="250"/>
      <c r="P171" s="250"/>
      <c r="Q171" s="250"/>
      <c r="R171" s="250"/>
      <c r="S171" s="250"/>
      <c r="T171" s="251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2" t="s">
        <v>142</v>
      </c>
      <c r="AU171" s="252" t="s">
        <v>86</v>
      </c>
      <c r="AV171" s="14" t="s">
        <v>140</v>
      </c>
      <c r="AW171" s="14" t="s">
        <v>33</v>
      </c>
      <c r="AX171" s="14" t="s">
        <v>84</v>
      </c>
      <c r="AY171" s="252" t="s">
        <v>134</v>
      </c>
    </row>
    <row r="172" s="2" customFormat="1" ht="21.75" customHeight="1">
      <c r="A172" s="37"/>
      <c r="B172" s="38"/>
      <c r="C172" s="217" t="s">
        <v>8</v>
      </c>
      <c r="D172" s="217" t="s">
        <v>136</v>
      </c>
      <c r="E172" s="218" t="s">
        <v>215</v>
      </c>
      <c r="F172" s="219" t="s">
        <v>216</v>
      </c>
      <c r="G172" s="220" t="s">
        <v>185</v>
      </c>
      <c r="H172" s="221">
        <v>2</v>
      </c>
      <c r="I172" s="222"/>
      <c r="J172" s="223">
        <f>ROUND(I172*H172,2)</f>
        <v>0</v>
      </c>
      <c r="K172" s="219" t="s">
        <v>1</v>
      </c>
      <c r="L172" s="43"/>
      <c r="M172" s="224" t="s">
        <v>1</v>
      </c>
      <c r="N172" s="225" t="s">
        <v>41</v>
      </c>
      <c r="O172" s="90"/>
      <c r="P172" s="226">
        <f>O172*H172</f>
        <v>0</v>
      </c>
      <c r="Q172" s="226">
        <v>0.0047451000000000004</v>
      </c>
      <c r="R172" s="226">
        <f>Q172*H172</f>
        <v>0.0094902000000000007</v>
      </c>
      <c r="S172" s="226">
        <v>0</v>
      </c>
      <c r="T172" s="22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8" t="s">
        <v>140</v>
      </c>
      <c r="AT172" s="228" t="s">
        <v>136</v>
      </c>
      <c r="AU172" s="228" t="s">
        <v>86</v>
      </c>
      <c r="AY172" s="16" t="s">
        <v>134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6" t="s">
        <v>84</v>
      </c>
      <c r="BK172" s="229">
        <f>ROUND(I172*H172,2)</f>
        <v>0</v>
      </c>
      <c r="BL172" s="16" t="s">
        <v>140</v>
      </c>
      <c r="BM172" s="228" t="s">
        <v>217</v>
      </c>
    </row>
    <row r="173" s="13" customFormat="1">
      <c r="A173" s="13"/>
      <c r="B173" s="230"/>
      <c r="C173" s="231"/>
      <c r="D173" s="232" t="s">
        <v>142</v>
      </c>
      <c r="E173" s="233" t="s">
        <v>1</v>
      </c>
      <c r="F173" s="234" t="s">
        <v>214</v>
      </c>
      <c r="G173" s="231"/>
      <c r="H173" s="235">
        <v>2</v>
      </c>
      <c r="I173" s="236"/>
      <c r="J173" s="231"/>
      <c r="K173" s="231"/>
      <c r="L173" s="237"/>
      <c r="M173" s="238"/>
      <c r="N173" s="239"/>
      <c r="O173" s="239"/>
      <c r="P173" s="239"/>
      <c r="Q173" s="239"/>
      <c r="R173" s="239"/>
      <c r="S173" s="239"/>
      <c r="T173" s="24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1" t="s">
        <v>142</v>
      </c>
      <c r="AU173" s="241" t="s">
        <v>86</v>
      </c>
      <c r="AV173" s="13" t="s">
        <v>86</v>
      </c>
      <c r="AW173" s="13" t="s">
        <v>33</v>
      </c>
      <c r="AX173" s="13" t="s">
        <v>76</v>
      </c>
      <c r="AY173" s="241" t="s">
        <v>134</v>
      </c>
    </row>
    <row r="174" s="14" customFormat="1">
      <c r="A174" s="14"/>
      <c r="B174" s="242"/>
      <c r="C174" s="243"/>
      <c r="D174" s="232" t="s">
        <v>142</v>
      </c>
      <c r="E174" s="244" t="s">
        <v>1</v>
      </c>
      <c r="F174" s="245" t="s">
        <v>144</v>
      </c>
      <c r="G174" s="243"/>
      <c r="H174" s="246">
        <v>2</v>
      </c>
      <c r="I174" s="247"/>
      <c r="J174" s="243"/>
      <c r="K174" s="243"/>
      <c r="L174" s="248"/>
      <c r="M174" s="249"/>
      <c r="N174" s="250"/>
      <c r="O174" s="250"/>
      <c r="P174" s="250"/>
      <c r="Q174" s="250"/>
      <c r="R174" s="250"/>
      <c r="S174" s="250"/>
      <c r="T174" s="251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2" t="s">
        <v>142</v>
      </c>
      <c r="AU174" s="252" t="s">
        <v>86</v>
      </c>
      <c r="AV174" s="14" t="s">
        <v>140</v>
      </c>
      <c r="AW174" s="14" t="s">
        <v>33</v>
      </c>
      <c r="AX174" s="14" t="s">
        <v>84</v>
      </c>
      <c r="AY174" s="252" t="s">
        <v>134</v>
      </c>
    </row>
    <row r="175" s="2" customFormat="1">
      <c r="A175" s="37"/>
      <c r="B175" s="38"/>
      <c r="C175" s="217" t="s">
        <v>218</v>
      </c>
      <c r="D175" s="217" t="s">
        <v>136</v>
      </c>
      <c r="E175" s="218" t="s">
        <v>219</v>
      </c>
      <c r="F175" s="219" t="s">
        <v>220</v>
      </c>
      <c r="G175" s="220" t="s">
        <v>185</v>
      </c>
      <c r="H175" s="221">
        <v>2</v>
      </c>
      <c r="I175" s="222"/>
      <c r="J175" s="223">
        <f>ROUND(I175*H175,2)</f>
        <v>0</v>
      </c>
      <c r="K175" s="219" t="s">
        <v>1</v>
      </c>
      <c r="L175" s="43"/>
      <c r="M175" s="224" t="s">
        <v>1</v>
      </c>
      <c r="N175" s="225" t="s">
        <v>41</v>
      </c>
      <c r="O175" s="90"/>
      <c r="P175" s="226">
        <f>O175*H175</f>
        <v>0</v>
      </c>
      <c r="Q175" s="226">
        <v>0.00058299999999999997</v>
      </c>
      <c r="R175" s="226">
        <f>Q175*H175</f>
        <v>0.0011659999999999999</v>
      </c>
      <c r="S175" s="226">
        <v>0.16600000000000001</v>
      </c>
      <c r="T175" s="227">
        <f>S175*H175</f>
        <v>0.33200000000000002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8" t="s">
        <v>140</v>
      </c>
      <c r="AT175" s="228" t="s">
        <v>136</v>
      </c>
      <c r="AU175" s="228" t="s">
        <v>86</v>
      </c>
      <c r="AY175" s="16" t="s">
        <v>134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6" t="s">
        <v>84</v>
      </c>
      <c r="BK175" s="229">
        <f>ROUND(I175*H175,2)</f>
        <v>0</v>
      </c>
      <c r="BL175" s="16" t="s">
        <v>140</v>
      </c>
      <c r="BM175" s="228" t="s">
        <v>221</v>
      </c>
    </row>
    <row r="176" s="13" customFormat="1">
      <c r="A176" s="13"/>
      <c r="B176" s="230"/>
      <c r="C176" s="231"/>
      <c r="D176" s="232" t="s">
        <v>142</v>
      </c>
      <c r="E176" s="233" t="s">
        <v>1</v>
      </c>
      <c r="F176" s="234" t="s">
        <v>214</v>
      </c>
      <c r="G176" s="231"/>
      <c r="H176" s="235">
        <v>2</v>
      </c>
      <c r="I176" s="236"/>
      <c r="J176" s="231"/>
      <c r="K176" s="231"/>
      <c r="L176" s="237"/>
      <c r="M176" s="238"/>
      <c r="N176" s="239"/>
      <c r="O176" s="239"/>
      <c r="P176" s="239"/>
      <c r="Q176" s="239"/>
      <c r="R176" s="239"/>
      <c r="S176" s="239"/>
      <c r="T176" s="24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1" t="s">
        <v>142</v>
      </c>
      <c r="AU176" s="241" t="s">
        <v>86</v>
      </c>
      <c r="AV176" s="13" t="s">
        <v>86</v>
      </c>
      <c r="AW176" s="13" t="s">
        <v>33</v>
      </c>
      <c r="AX176" s="13" t="s">
        <v>76</v>
      </c>
      <c r="AY176" s="241" t="s">
        <v>134</v>
      </c>
    </row>
    <row r="177" s="14" customFormat="1">
      <c r="A177" s="14"/>
      <c r="B177" s="242"/>
      <c r="C177" s="243"/>
      <c r="D177" s="232" t="s">
        <v>142</v>
      </c>
      <c r="E177" s="244" t="s">
        <v>1</v>
      </c>
      <c r="F177" s="245" t="s">
        <v>144</v>
      </c>
      <c r="G177" s="243"/>
      <c r="H177" s="246">
        <v>2</v>
      </c>
      <c r="I177" s="247"/>
      <c r="J177" s="243"/>
      <c r="K177" s="243"/>
      <c r="L177" s="248"/>
      <c r="M177" s="249"/>
      <c r="N177" s="250"/>
      <c r="O177" s="250"/>
      <c r="P177" s="250"/>
      <c r="Q177" s="250"/>
      <c r="R177" s="250"/>
      <c r="S177" s="250"/>
      <c r="T177" s="251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2" t="s">
        <v>142</v>
      </c>
      <c r="AU177" s="252" t="s">
        <v>86</v>
      </c>
      <c r="AV177" s="14" t="s">
        <v>140</v>
      </c>
      <c r="AW177" s="14" t="s">
        <v>33</v>
      </c>
      <c r="AX177" s="14" t="s">
        <v>84</v>
      </c>
      <c r="AY177" s="252" t="s">
        <v>134</v>
      </c>
    </row>
    <row r="178" s="12" customFormat="1" ht="22.8" customHeight="1">
      <c r="A178" s="12"/>
      <c r="B178" s="201"/>
      <c r="C178" s="202"/>
      <c r="D178" s="203" t="s">
        <v>75</v>
      </c>
      <c r="E178" s="215" t="s">
        <v>165</v>
      </c>
      <c r="F178" s="215" t="s">
        <v>222</v>
      </c>
      <c r="G178" s="202"/>
      <c r="H178" s="202"/>
      <c r="I178" s="205"/>
      <c r="J178" s="216">
        <f>BK178</f>
        <v>0</v>
      </c>
      <c r="K178" s="202"/>
      <c r="L178" s="207"/>
      <c r="M178" s="208"/>
      <c r="N178" s="209"/>
      <c r="O178" s="209"/>
      <c r="P178" s="210">
        <f>SUM(P179:P195)</f>
        <v>0</v>
      </c>
      <c r="Q178" s="209"/>
      <c r="R178" s="210">
        <f>SUM(R179:R195)</f>
        <v>89.562209314</v>
      </c>
      <c r="S178" s="209"/>
      <c r="T178" s="211">
        <f>SUM(T179:T195)</f>
        <v>102.40424800000001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2" t="s">
        <v>84</v>
      </c>
      <c r="AT178" s="213" t="s">
        <v>75</v>
      </c>
      <c r="AU178" s="213" t="s">
        <v>84</v>
      </c>
      <c r="AY178" s="212" t="s">
        <v>134</v>
      </c>
      <c r="BK178" s="214">
        <f>SUM(BK179:BK195)</f>
        <v>0</v>
      </c>
    </row>
    <row r="179" s="2" customFormat="1" ht="33" customHeight="1">
      <c r="A179" s="37"/>
      <c r="B179" s="38"/>
      <c r="C179" s="217" t="s">
        <v>223</v>
      </c>
      <c r="D179" s="217" t="s">
        <v>136</v>
      </c>
      <c r="E179" s="218" t="s">
        <v>224</v>
      </c>
      <c r="F179" s="219" t="s">
        <v>225</v>
      </c>
      <c r="G179" s="220" t="s">
        <v>147</v>
      </c>
      <c r="H179" s="221">
        <v>1180.6300000000001</v>
      </c>
      <c r="I179" s="222"/>
      <c r="J179" s="223">
        <f>ROUND(I179*H179,2)</f>
        <v>0</v>
      </c>
      <c r="K179" s="219" t="s">
        <v>1</v>
      </c>
      <c r="L179" s="43"/>
      <c r="M179" s="224" t="s">
        <v>1</v>
      </c>
      <c r="N179" s="225" t="s">
        <v>41</v>
      </c>
      <c r="O179" s="90"/>
      <c r="P179" s="226">
        <f>O179*H179</f>
        <v>0</v>
      </c>
      <c r="Q179" s="226">
        <v>0.065696699999999997</v>
      </c>
      <c r="R179" s="226">
        <f>Q179*H179</f>
        <v>77.563494921</v>
      </c>
      <c r="S179" s="226">
        <v>0.074999999999999997</v>
      </c>
      <c r="T179" s="227">
        <f>S179*H179</f>
        <v>88.547250000000005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8" t="s">
        <v>140</v>
      </c>
      <c r="AT179" s="228" t="s">
        <v>136</v>
      </c>
      <c r="AU179" s="228" t="s">
        <v>86</v>
      </c>
      <c r="AY179" s="16" t="s">
        <v>134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6" t="s">
        <v>84</v>
      </c>
      <c r="BK179" s="229">
        <f>ROUND(I179*H179,2)</f>
        <v>0</v>
      </c>
      <c r="BL179" s="16" t="s">
        <v>140</v>
      </c>
      <c r="BM179" s="228" t="s">
        <v>226</v>
      </c>
    </row>
    <row r="180" s="13" customFormat="1">
      <c r="A180" s="13"/>
      <c r="B180" s="230"/>
      <c r="C180" s="231"/>
      <c r="D180" s="232" t="s">
        <v>142</v>
      </c>
      <c r="E180" s="233" t="s">
        <v>1</v>
      </c>
      <c r="F180" s="234" t="s">
        <v>227</v>
      </c>
      <c r="G180" s="231"/>
      <c r="H180" s="235">
        <v>1155</v>
      </c>
      <c r="I180" s="236"/>
      <c r="J180" s="231"/>
      <c r="K180" s="231"/>
      <c r="L180" s="237"/>
      <c r="M180" s="238"/>
      <c r="N180" s="239"/>
      <c r="O180" s="239"/>
      <c r="P180" s="239"/>
      <c r="Q180" s="239"/>
      <c r="R180" s="239"/>
      <c r="S180" s="239"/>
      <c r="T180" s="24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1" t="s">
        <v>142</v>
      </c>
      <c r="AU180" s="241" t="s">
        <v>86</v>
      </c>
      <c r="AV180" s="13" t="s">
        <v>86</v>
      </c>
      <c r="AW180" s="13" t="s">
        <v>33</v>
      </c>
      <c r="AX180" s="13" t="s">
        <v>76</v>
      </c>
      <c r="AY180" s="241" t="s">
        <v>134</v>
      </c>
    </row>
    <row r="181" s="13" customFormat="1">
      <c r="A181" s="13"/>
      <c r="B181" s="230"/>
      <c r="C181" s="231"/>
      <c r="D181" s="232" t="s">
        <v>142</v>
      </c>
      <c r="E181" s="233" t="s">
        <v>1</v>
      </c>
      <c r="F181" s="234" t="s">
        <v>228</v>
      </c>
      <c r="G181" s="231"/>
      <c r="H181" s="235">
        <v>25.629999999999999</v>
      </c>
      <c r="I181" s="236"/>
      <c r="J181" s="231"/>
      <c r="K181" s="231"/>
      <c r="L181" s="237"/>
      <c r="M181" s="238"/>
      <c r="N181" s="239"/>
      <c r="O181" s="239"/>
      <c r="P181" s="239"/>
      <c r="Q181" s="239"/>
      <c r="R181" s="239"/>
      <c r="S181" s="239"/>
      <c r="T181" s="24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1" t="s">
        <v>142</v>
      </c>
      <c r="AU181" s="241" t="s">
        <v>86</v>
      </c>
      <c r="AV181" s="13" t="s">
        <v>86</v>
      </c>
      <c r="AW181" s="13" t="s">
        <v>33</v>
      </c>
      <c r="AX181" s="13" t="s">
        <v>76</v>
      </c>
      <c r="AY181" s="241" t="s">
        <v>134</v>
      </c>
    </row>
    <row r="182" s="14" customFormat="1">
      <c r="A182" s="14"/>
      <c r="B182" s="242"/>
      <c r="C182" s="243"/>
      <c r="D182" s="232" t="s">
        <v>142</v>
      </c>
      <c r="E182" s="244" t="s">
        <v>1</v>
      </c>
      <c r="F182" s="245" t="s">
        <v>144</v>
      </c>
      <c r="G182" s="243"/>
      <c r="H182" s="246">
        <v>1180.6300000000001</v>
      </c>
      <c r="I182" s="247"/>
      <c r="J182" s="243"/>
      <c r="K182" s="243"/>
      <c r="L182" s="248"/>
      <c r="M182" s="249"/>
      <c r="N182" s="250"/>
      <c r="O182" s="250"/>
      <c r="P182" s="250"/>
      <c r="Q182" s="250"/>
      <c r="R182" s="250"/>
      <c r="S182" s="250"/>
      <c r="T182" s="251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2" t="s">
        <v>142</v>
      </c>
      <c r="AU182" s="252" t="s">
        <v>86</v>
      </c>
      <c r="AV182" s="14" t="s">
        <v>140</v>
      </c>
      <c r="AW182" s="14" t="s">
        <v>33</v>
      </c>
      <c r="AX182" s="14" t="s">
        <v>84</v>
      </c>
      <c r="AY182" s="252" t="s">
        <v>134</v>
      </c>
    </row>
    <row r="183" s="2" customFormat="1" ht="33" customHeight="1">
      <c r="A183" s="37"/>
      <c r="B183" s="38"/>
      <c r="C183" s="217" t="s">
        <v>229</v>
      </c>
      <c r="D183" s="217" t="s">
        <v>136</v>
      </c>
      <c r="E183" s="218" t="s">
        <v>230</v>
      </c>
      <c r="F183" s="219" t="s">
        <v>231</v>
      </c>
      <c r="G183" s="220" t="s">
        <v>147</v>
      </c>
      <c r="H183" s="221">
        <v>202.322</v>
      </c>
      <c r="I183" s="222"/>
      <c r="J183" s="223">
        <f>ROUND(I183*H183,2)</f>
        <v>0</v>
      </c>
      <c r="K183" s="219" t="s">
        <v>1</v>
      </c>
      <c r="L183" s="43"/>
      <c r="M183" s="224" t="s">
        <v>1</v>
      </c>
      <c r="N183" s="225" t="s">
        <v>41</v>
      </c>
      <c r="O183" s="90"/>
      <c r="P183" s="226">
        <f>O183*H183</f>
        <v>0</v>
      </c>
      <c r="Q183" s="226">
        <v>0.049656499999999999</v>
      </c>
      <c r="R183" s="226">
        <f>Q183*H183</f>
        <v>10.046602393000001</v>
      </c>
      <c r="S183" s="226">
        <v>0.058999999999999997</v>
      </c>
      <c r="T183" s="227">
        <f>S183*H183</f>
        <v>11.936997999999999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28" t="s">
        <v>140</v>
      </c>
      <c r="AT183" s="228" t="s">
        <v>136</v>
      </c>
      <c r="AU183" s="228" t="s">
        <v>86</v>
      </c>
      <c r="AY183" s="16" t="s">
        <v>134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16" t="s">
        <v>84</v>
      </c>
      <c r="BK183" s="229">
        <f>ROUND(I183*H183,2)</f>
        <v>0</v>
      </c>
      <c r="BL183" s="16" t="s">
        <v>140</v>
      </c>
      <c r="BM183" s="228" t="s">
        <v>232</v>
      </c>
    </row>
    <row r="184" s="13" customFormat="1">
      <c r="A184" s="13"/>
      <c r="B184" s="230"/>
      <c r="C184" s="231"/>
      <c r="D184" s="232" t="s">
        <v>142</v>
      </c>
      <c r="E184" s="233" t="s">
        <v>1</v>
      </c>
      <c r="F184" s="234" t="s">
        <v>233</v>
      </c>
      <c r="G184" s="231"/>
      <c r="H184" s="235">
        <v>158.33000000000001</v>
      </c>
      <c r="I184" s="236"/>
      <c r="J184" s="231"/>
      <c r="K184" s="231"/>
      <c r="L184" s="237"/>
      <c r="M184" s="238"/>
      <c r="N184" s="239"/>
      <c r="O184" s="239"/>
      <c r="P184" s="239"/>
      <c r="Q184" s="239"/>
      <c r="R184" s="239"/>
      <c r="S184" s="239"/>
      <c r="T184" s="240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1" t="s">
        <v>142</v>
      </c>
      <c r="AU184" s="241" t="s">
        <v>86</v>
      </c>
      <c r="AV184" s="13" t="s">
        <v>86</v>
      </c>
      <c r="AW184" s="13" t="s">
        <v>33</v>
      </c>
      <c r="AX184" s="13" t="s">
        <v>76</v>
      </c>
      <c r="AY184" s="241" t="s">
        <v>134</v>
      </c>
    </row>
    <row r="185" s="13" customFormat="1">
      <c r="A185" s="13"/>
      <c r="B185" s="230"/>
      <c r="C185" s="231"/>
      <c r="D185" s="232" t="s">
        <v>142</v>
      </c>
      <c r="E185" s="233" t="s">
        <v>1</v>
      </c>
      <c r="F185" s="234" t="s">
        <v>234</v>
      </c>
      <c r="G185" s="231"/>
      <c r="H185" s="235">
        <v>43.991999999999997</v>
      </c>
      <c r="I185" s="236"/>
      <c r="J185" s="231"/>
      <c r="K185" s="231"/>
      <c r="L185" s="237"/>
      <c r="M185" s="238"/>
      <c r="N185" s="239"/>
      <c r="O185" s="239"/>
      <c r="P185" s="239"/>
      <c r="Q185" s="239"/>
      <c r="R185" s="239"/>
      <c r="S185" s="239"/>
      <c r="T185" s="240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1" t="s">
        <v>142</v>
      </c>
      <c r="AU185" s="241" t="s">
        <v>86</v>
      </c>
      <c r="AV185" s="13" t="s">
        <v>86</v>
      </c>
      <c r="AW185" s="13" t="s">
        <v>33</v>
      </c>
      <c r="AX185" s="13" t="s">
        <v>76</v>
      </c>
      <c r="AY185" s="241" t="s">
        <v>134</v>
      </c>
    </row>
    <row r="186" s="14" customFormat="1">
      <c r="A186" s="14"/>
      <c r="B186" s="242"/>
      <c r="C186" s="243"/>
      <c r="D186" s="232" t="s">
        <v>142</v>
      </c>
      <c r="E186" s="244" t="s">
        <v>1</v>
      </c>
      <c r="F186" s="245" t="s">
        <v>144</v>
      </c>
      <c r="G186" s="243"/>
      <c r="H186" s="246">
        <v>202.322</v>
      </c>
      <c r="I186" s="247"/>
      <c r="J186" s="243"/>
      <c r="K186" s="243"/>
      <c r="L186" s="248"/>
      <c r="M186" s="249"/>
      <c r="N186" s="250"/>
      <c r="O186" s="250"/>
      <c r="P186" s="250"/>
      <c r="Q186" s="250"/>
      <c r="R186" s="250"/>
      <c r="S186" s="250"/>
      <c r="T186" s="251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2" t="s">
        <v>142</v>
      </c>
      <c r="AU186" s="252" t="s">
        <v>86</v>
      </c>
      <c r="AV186" s="14" t="s">
        <v>140</v>
      </c>
      <c r="AW186" s="14" t="s">
        <v>33</v>
      </c>
      <c r="AX186" s="14" t="s">
        <v>84</v>
      </c>
      <c r="AY186" s="252" t="s">
        <v>134</v>
      </c>
    </row>
    <row r="187" s="2" customFormat="1">
      <c r="A187" s="37"/>
      <c r="B187" s="38"/>
      <c r="C187" s="217" t="s">
        <v>235</v>
      </c>
      <c r="D187" s="217" t="s">
        <v>136</v>
      </c>
      <c r="E187" s="218" t="s">
        <v>236</v>
      </c>
      <c r="F187" s="219" t="s">
        <v>237</v>
      </c>
      <c r="G187" s="220" t="s">
        <v>139</v>
      </c>
      <c r="H187" s="221">
        <v>150</v>
      </c>
      <c r="I187" s="222"/>
      <c r="J187" s="223">
        <f>ROUND(I187*H187,2)</f>
        <v>0</v>
      </c>
      <c r="K187" s="219" t="s">
        <v>1</v>
      </c>
      <c r="L187" s="43"/>
      <c r="M187" s="224" t="s">
        <v>1</v>
      </c>
      <c r="N187" s="225" t="s">
        <v>41</v>
      </c>
      <c r="O187" s="90"/>
      <c r="P187" s="226">
        <f>O187*H187</f>
        <v>0</v>
      </c>
      <c r="Q187" s="226">
        <v>0</v>
      </c>
      <c r="R187" s="226">
        <f>Q187*H187</f>
        <v>0</v>
      </c>
      <c r="S187" s="226">
        <v>0</v>
      </c>
      <c r="T187" s="227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28" t="s">
        <v>140</v>
      </c>
      <c r="AT187" s="228" t="s">
        <v>136</v>
      </c>
      <c r="AU187" s="228" t="s">
        <v>86</v>
      </c>
      <c r="AY187" s="16" t="s">
        <v>134</v>
      </c>
      <c r="BE187" s="229">
        <f>IF(N187="základní",J187,0)</f>
        <v>0</v>
      </c>
      <c r="BF187" s="229">
        <f>IF(N187="snížená",J187,0)</f>
        <v>0</v>
      </c>
      <c r="BG187" s="229">
        <f>IF(N187="zákl. přenesená",J187,0)</f>
        <v>0</v>
      </c>
      <c r="BH187" s="229">
        <f>IF(N187="sníž. přenesená",J187,0)</f>
        <v>0</v>
      </c>
      <c r="BI187" s="229">
        <f>IF(N187="nulová",J187,0)</f>
        <v>0</v>
      </c>
      <c r="BJ187" s="16" t="s">
        <v>84</v>
      </c>
      <c r="BK187" s="229">
        <f>ROUND(I187*H187,2)</f>
        <v>0</v>
      </c>
      <c r="BL187" s="16" t="s">
        <v>140</v>
      </c>
      <c r="BM187" s="228" t="s">
        <v>238</v>
      </c>
    </row>
    <row r="188" s="13" customFormat="1">
      <c r="A188" s="13"/>
      <c r="B188" s="230"/>
      <c r="C188" s="231"/>
      <c r="D188" s="232" t="s">
        <v>142</v>
      </c>
      <c r="E188" s="233" t="s">
        <v>1</v>
      </c>
      <c r="F188" s="234" t="s">
        <v>239</v>
      </c>
      <c r="G188" s="231"/>
      <c r="H188" s="235">
        <v>150</v>
      </c>
      <c r="I188" s="236"/>
      <c r="J188" s="231"/>
      <c r="K188" s="231"/>
      <c r="L188" s="237"/>
      <c r="M188" s="238"/>
      <c r="N188" s="239"/>
      <c r="O188" s="239"/>
      <c r="P188" s="239"/>
      <c r="Q188" s="239"/>
      <c r="R188" s="239"/>
      <c r="S188" s="239"/>
      <c r="T188" s="24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1" t="s">
        <v>142</v>
      </c>
      <c r="AU188" s="241" t="s">
        <v>86</v>
      </c>
      <c r="AV188" s="13" t="s">
        <v>86</v>
      </c>
      <c r="AW188" s="13" t="s">
        <v>33</v>
      </c>
      <c r="AX188" s="13" t="s">
        <v>76</v>
      </c>
      <c r="AY188" s="241" t="s">
        <v>134</v>
      </c>
    </row>
    <row r="189" s="14" customFormat="1">
      <c r="A189" s="14"/>
      <c r="B189" s="242"/>
      <c r="C189" s="243"/>
      <c r="D189" s="232" t="s">
        <v>142</v>
      </c>
      <c r="E189" s="244" t="s">
        <v>1</v>
      </c>
      <c r="F189" s="245" t="s">
        <v>144</v>
      </c>
      <c r="G189" s="243"/>
      <c r="H189" s="246">
        <v>150</v>
      </c>
      <c r="I189" s="247"/>
      <c r="J189" s="243"/>
      <c r="K189" s="243"/>
      <c r="L189" s="248"/>
      <c r="M189" s="249"/>
      <c r="N189" s="250"/>
      <c r="O189" s="250"/>
      <c r="P189" s="250"/>
      <c r="Q189" s="250"/>
      <c r="R189" s="250"/>
      <c r="S189" s="250"/>
      <c r="T189" s="251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2" t="s">
        <v>142</v>
      </c>
      <c r="AU189" s="252" t="s">
        <v>86</v>
      </c>
      <c r="AV189" s="14" t="s">
        <v>140</v>
      </c>
      <c r="AW189" s="14" t="s">
        <v>33</v>
      </c>
      <c r="AX189" s="14" t="s">
        <v>84</v>
      </c>
      <c r="AY189" s="252" t="s">
        <v>134</v>
      </c>
    </row>
    <row r="190" s="2" customFormat="1">
      <c r="A190" s="37"/>
      <c r="B190" s="38"/>
      <c r="C190" s="217" t="s">
        <v>240</v>
      </c>
      <c r="D190" s="217" t="s">
        <v>136</v>
      </c>
      <c r="E190" s="218" t="s">
        <v>241</v>
      </c>
      <c r="F190" s="219" t="s">
        <v>242</v>
      </c>
      <c r="G190" s="220" t="s">
        <v>139</v>
      </c>
      <c r="H190" s="221">
        <v>80</v>
      </c>
      <c r="I190" s="222"/>
      <c r="J190" s="223">
        <f>ROUND(I190*H190,2)</f>
        <v>0</v>
      </c>
      <c r="K190" s="219" t="s">
        <v>1</v>
      </c>
      <c r="L190" s="43"/>
      <c r="M190" s="224" t="s">
        <v>1</v>
      </c>
      <c r="N190" s="225" t="s">
        <v>41</v>
      </c>
      <c r="O190" s="90"/>
      <c r="P190" s="226">
        <f>O190*H190</f>
        <v>0</v>
      </c>
      <c r="Q190" s="226">
        <v>0.0004014</v>
      </c>
      <c r="R190" s="226">
        <f>Q190*H190</f>
        <v>0.032112000000000002</v>
      </c>
      <c r="S190" s="226">
        <v>0</v>
      </c>
      <c r="T190" s="227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28" t="s">
        <v>140</v>
      </c>
      <c r="AT190" s="228" t="s">
        <v>136</v>
      </c>
      <c r="AU190" s="228" t="s">
        <v>86</v>
      </c>
      <c r="AY190" s="16" t="s">
        <v>134</v>
      </c>
      <c r="BE190" s="229">
        <f>IF(N190="základní",J190,0)</f>
        <v>0</v>
      </c>
      <c r="BF190" s="229">
        <f>IF(N190="snížená",J190,0)</f>
        <v>0</v>
      </c>
      <c r="BG190" s="229">
        <f>IF(N190="zákl. přenesená",J190,0)</f>
        <v>0</v>
      </c>
      <c r="BH190" s="229">
        <f>IF(N190="sníž. přenesená",J190,0)</f>
        <v>0</v>
      </c>
      <c r="BI190" s="229">
        <f>IF(N190="nulová",J190,0)</f>
        <v>0</v>
      </c>
      <c r="BJ190" s="16" t="s">
        <v>84</v>
      </c>
      <c r="BK190" s="229">
        <f>ROUND(I190*H190,2)</f>
        <v>0</v>
      </c>
      <c r="BL190" s="16" t="s">
        <v>140</v>
      </c>
      <c r="BM190" s="228" t="s">
        <v>243</v>
      </c>
    </row>
    <row r="191" s="13" customFormat="1">
      <c r="A191" s="13"/>
      <c r="B191" s="230"/>
      <c r="C191" s="231"/>
      <c r="D191" s="232" t="s">
        <v>142</v>
      </c>
      <c r="E191" s="233" t="s">
        <v>1</v>
      </c>
      <c r="F191" s="234" t="s">
        <v>244</v>
      </c>
      <c r="G191" s="231"/>
      <c r="H191" s="235">
        <v>80</v>
      </c>
      <c r="I191" s="236"/>
      <c r="J191" s="231"/>
      <c r="K191" s="231"/>
      <c r="L191" s="237"/>
      <c r="M191" s="238"/>
      <c r="N191" s="239"/>
      <c r="O191" s="239"/>
      <c r="P191" s="239"/>
      <c r="Q191" s="239"/>
      <c r="R191" s="239"/>
      <c r="S191" s="239"/>
      <c r="T191" s="240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1" t="s">
        <v>142</v>
      </c>
      <c r="AU191" s="241" t="s">
        <v>86</v>
      </c>
      <c r="AV191" s="13" t="s">
        <v>86</v>
      </c>
      <c r="AW191" s="13" t="s">
        <v>33</v>
      </c>
      <c r="AX191" s="13" t="s">
        <v>76</v>
      </c>
      <c r="AY191" s="241" t="s">
        <v>134</v>
      </c>
    </row>
    <row r="192" s="14" customFormat="1">
      <c r="A192" s="14"/>
      <c r="B192" s="242"/>
      <c r="C192" s="243"/>
      <c r="D192" s="232" t="s">
        <v>142</v>
      </c>
      <c r="E192" s="244" t="s">
        <v>1</v>
      </c>
      <c r="F192" s="245" t="s">
        <v>144</v>
      </c>
      <c r="G192" s="243"/>
      <c r="H192" s="246">
        <v>80</v>
      </c>
      <c r="I192" s="247"/>
      <c r="J192" s="243"/>
      <c r="K192" s="243"/>
      <c r="L192" s="248"/>
      <c r="M192" s="249"/>
      <c r="N192" s="250"/>
      <c r="O192" s="250"/>
      <c r="P192" s="250"/>
      <c r="Q192" s="250"/>
      <c r="R192" s="250"/>
      <c r="S192" s="250"/>
      <c r="T192" s="251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2" t="s">
        <v>142</v>
      </c>
      <c r="AU192" s="252" t="s">
        <v>86</v>
      </c>
      <c r="AV192" s="14" t="s">
        <v>140</v>
      </c>
      <c r="AW192" s="14" t="s">
        <v>33</v>
      </c>
      <c r="AX192" s="14" t="s">
        <v>84</v>
      </c>
      <c r="AY192" s="252" t="s">
        <v>134</v>
      </c>
    </row>
    <row r="193" s="2" customFormat="1">
      <c r="A193" s="37"/>
      <c r="B193" s="38"/>
      <c r="C193" s="217" t="s">
        <v>7</v>
      </c>
      <c r="D193" s="217" t="s">
        <v>136</v>
      </c>
      <c r="E193" s="218" t="s">
        <v>245</v>
      </c>
      <c r="F193" s="219" t="s">
        <v>246</v>
      </c>
      <c r="G193" s="220" t="s">
        <v>147</v>
      </c>
      <c r="H193" s="221">
        <v>80</v>
      </c>
      <c r="I193" s="222"/>
      <c r="J193" s="223">
        <f>ROUND(I193*H193,2)</f>
        <v>0</v>
      </c>
      <c r="K193" s="219" t="s">
        <v>1</v>
      </c>
      <c r="L193" s="43"/>
      <c r="M193" s="224" t="s">
        <v>1</v>
      </c>
      <c r="N193" s="225" t="s">
        <v>41</v>
      </c>
      <c r="O193" s="90"/>
      <c r="P193" s="226">
        <f>O193*H193</f>
        <v>0</v>
      </c>
      <c r="Q193" s="226">
        <v>0.024</v>
      </c>
      <c r="R193" s="226">
        <f>Q193*H193</f>
        <v>1.9199999999999999</v>
      </c>
      <c r="S193" s="226">
        <v>0.024</v>
      </c>
      <c r="T193" s="227">
        <f>S193*H193</f>
        <v>1.9199999999999999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28" t="s">
        <v>140</v>
      </c>
      <c r="AT193" s="228" t="s">
        <v>136</v>
      </c>
      <c r="AU193" s="228" t="s">
        <v>86</v>
      </c>
      <c r="AY193" s="16" t="s">
        <v>134</v>
      </c>
      <c r="BE193" s="229">
        <f>IF(N193="základní",J193,0)</f>
        <v>0</v>
      </c>
      <c r="BF193" s="229">
        <f>IF(N193="snížená",J193,0)</f>
        <v>0</v>
      </c>
      <c r="BG193" s="229">
        <f>IF(N193="zákl. přenesená",J193,0)</f>
        <v>0</v>
      </c>
      <c r="BH193" s="229">
        <f>IF(N193="sníž. přenesená",J193,0)</f>
        <v>0</v>
      </c>
      <c r="BI193" s="229">
        <f>IF(N193="nulová",J193,0)</f>
        <v>0</v>
      </c>
      <c r="BJ193" s="16" t="s">
        <v>84</v>
      </c>
      <c r="BK193" s="229">
        <f>ROUND(I193*H193,2)</f>
        <v>0</v>
      </c>
      <c r="BL193" s="16" t="s">
        <v>140</v>
      </c>
      <c r="BM193" s="228" t="s">
        <v>247</v>
      </c>
    </row>
    <row r="194" s="13" customFormat="1">
      <c r="A194" s="13"/>
      <c r="B194" s="230"/>
      <c r="C194" s="231"/>
      <c r="D194" s="232" t="s">
        <v>142</v>
      </c>
      <c r="E194" s="233" t="s">
        <v>1</v>
      </c>
      <c r="F194" s="234" t="s">
        <v>248</v>
      </c>
      <c r="G194" s="231"/>
      <c r="H194" s="235">
        <v>80</v>
      </c>
      <c r="I194" s="236"/>
      <c r="J194" s="231"/>
      <c r="K194" s="231"/>
      <c r="L194" s="237"/>
      <c r="M194" s="238"/>
      <c r="N194" s="239"/>
      <c r="O194" s="239"/>
      <c r="P194" s="239"/>
      <c r="Q194" s="239"/>
      <c r="R194" s="239"/>
      <c r="S194" s="239"/>
      <c r="T194" s="240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1" t="s">
        <v>142</v>
      </c>
      <c r="AU194" s="241" t="s">
        <v>86</v>
      </c>
      <c r="AV194" s="13" t="s">
        <v>86</v>
      </c>
      <c r="AW194" s="13" t="s">
        <v>33</v>
      </c>
      <c r="AX194" s="13" t="s">
        <v>76</v>
      </c>
      <c r="AY194" s="241" t="s">
        <v>134</v>
      </c>
    </row>
    <row r="195" s="14" customFormat="1">
      <c r="A195" s="14"/>
      <c r="B195" s="242"/>
      <c r="C195" s="243"/>
      <c r="D195" s="232" t="s">
        <v>142</v>
      </c>
      <c r="E195" s="244" t="s">
        <v>1</v>
      </c>
      <c r="F195" s="245" t="s">
        <v>144</v>
      </c>
      <c r="G195" s="243"/>
      <c r="H195" s="246">
        <v>80</v>
      </c>
      <c r="I195" s="247"/>
      <c r="J195" s="243"/>
      <c r="K195" s="243"/>
      <c r="L195" s="248"/>
      <c r="M195" s="249"/>
      <c r="N195" s="250"/>
      <c r="O195" s="250"/>
      <c r="P195" s="250"/>
      <c r="Q195" s="250"/>
      <c r="R195" s="250"/>
      <c r="S195" s="250"/>
      <c r="T195" s="251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2" t="s">
        <v>142</v>
      </c>
      <c r="AU195" s="252" t="s">
        <v>86</v>
      </c>
      <c r="AV195" s="14" t="s">
        <v>140</v>
      </c>
      <c r="AW195" s="14" t="s">
        <v>33</v>
      </c>
      <c r="AX195" s="14" t="s">
        <v>84</v>
      </c>
      <c r="AY195" s="252" t="s">
        <v>134</v>
      </c>
    </row>
    <row r="196" s="12" customFormat="1" ht="22.8" customHeight="1">
      <c r="A196" s="12"/>
      <c r="B196" s="201"/>
      <c r="C196" s="202"/>
      <c r="D196" s="203" t="s">
        <v>75</v>
      </c>
      <c r="E196" s="215" t="s">
        <v>182</v>
      </c>
      <c r="F196" s="215" t="s">
        <v>249</v>
      </c>
      <c r="G196" s="202"/>
      <c r="H196" s="202"/>
      <c r="I196" s="205"/>
      <c r="J196" s="216">
        <f>BK196</f>
        <v>0</v>
      </c>
      <c r="K196" s="202"/>
      <c r="L196" s="207"/>
      <c r="M196" s="208"/>
      <c r="N196" s="209"/>
      <c r="O196" s="209"/>
      <c r="P196" s="210">
        <f>SUM(P197:P271)</f>
        <v>0</v>
      </c>
      <c r="Q196" s="209"/>
      <c r="R196" s="210">
        <f>SUM(R197:R271)</f>
        <v>4.2836736709999998</v>
      </c>
      <c r="S196" s="209"/>
      <c r="T196" s="211">
        <f>SUM(T197:T271)</f>
        <v>3.1086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2" t="s">
        <v>84</v>
      </c>
      <c r="AT196" s="213" t="s">
        <v>75</v>
      </c>
      <c r="AU196" s="213" t="s">
        <v>84</v>
      </c>
      <c r="AY196" s="212" t="s">
        <v>134</v>
      </c>
      <c r="BK196" s="214">
        <f>SUM(BK197:BK271)</f>
        <v>0</v>
      </c>
    </row>
    <row r="197" s="2" customFormat="1">
      <c r="A197" s="37"/>
      <c r="B197" s="38"/>
      <c r="C197" s="217" t="s">
        <v>250</v>
      </c>
      <c r="D197" s="217" t="s">
        <v>136</v>
      </c>
      <c r="E197" s="218" t="s">
        <v>251</v>
      </c>
      <c r="F197" s="219" t="s">
        <v>252</v>
      </c>
      <c r="G197" s="220" t="s">
        <v>253</v>
      </c>
      <c r="H197" s="221">
        <v>3070</v>
      </c>
      <c r="I197" s="222"/>
      <c r="J197" s="223">
        <f>ROUND(I197*H197,2)</f>
        <v>0</v>
      </c>
      <c r="K197" s="219" t="s">
        <v>148</v>
      </c>
      <c r="L197" s="43"/>
      <c r="M197" s="224" t="s">
        <v>1</v>
      </c>
      <c r="N197" s="225" t="s">
        <v>41</v>
      </c>
      <c r="O197" s="90"/>
      <c r="P197" s="226">
        <f>O197*H197</f>
        <v>0</v>
      </c>
      <c r="Q197" s="226">
        <v>0</v>
      </c>
      <c r="R197" s="226">
        <f>Q197*H197</f>
        <v>0</v>
      </c>
      <c r="S197" s="226">
        <v>0</v>
      </c>
      <c r="T197" s="227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28" t="s">
        <v>140</v>
      </c>
      <c r="AT197" s="228" t="s">
        <v>136</v>
      </c>
      <c r="AU197" s="228" t="s">
        <v>86</v>
      </c>
      <c r="AY197" s="16" t="s">
        <v>134</v>
      </c>
      <c r="BE197" s="229">
        <f>IF(N197="základní",J197,0)</f>
        <v>0</v>
      </c>
      <c r="BF197" s="229">
        <f>IF(N197="snížená",J197,0)</f>
        <v>0</v>
      </c>
      <c r="BG197" s="229">
        <f>IF(N197="zákl. přenesená",J197,0)</f>
        <v>0</v>
      </c>
      <c r="BH197" s="229">
        <f>IF(N197="sníž. přenesená",J197,0)</f>
        <v>0</v>
      </c>
      <c r="BI197" s="229">
        <f>IF(N197="nulová",J197,0)</f>
        <v>0</v>
      </c>
      <c r="BJ197" s="16" t="s">
        <v>84</v>
      </c>
      <c r="BK197" s="229">
        <f>ROUND(I197*H197,2)</f>
        <v>0</v>
      </c>
      <c r="BL197" s="16" t="s">
        <v>140</v>
      </c>
      <c r="BM197" s="228" t="s">
        <v>254</v>
      </c>
    </row>
    <row r="198" s="13" customFormat="1">
      <c r="A198" s="13"/>
      <c r="B198" s="230"/>
      <c r="C198" s="231"/>
      <c r="D198" s="232" t="s">
        <v>142</v>
      </c>
      <c r="E198" s="233" t="s">
        <v>1</v>
      </c>
      <c r="F198" s="234" t="s">
        <v>255</v>
      </c>
      <c r="G198" s="231"/>
      <c r="H198" s="235">
        <v>3070</v>
      </c>
      <c r="I198" s="236"/>
      <c r="J198" s="231"/>
      <c r="K198" s="231"/>
      <c r="L198" s="237"/>
      <c r="M198" s="238"/>
      <c r="N198" s="239"/>
      <c r="O198" s="239"/>
      <c r="P198" s="239"/>
      <c r="Q198" s="239"/>
      <c r="R198" s="239"/>
      <c r="S198" s="239"/>
      <c r="T198" s="240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1" t="s">
        <v>142</v>
      </c>
      <c r="AU198" s="241" t="s">
        <v>86</v>
      </c>
      <c r="AV198" s="13" t="s">
        <v>86</v>
      </c>
      <c r="AW198" s="13" t="s">
        <v>33</v>
      </c>
      <c r="AX198" s="13" t="s">
        <v>76</v>
      </c>
      <c r="AY198" s="241" t="s">
        <v>134</v>
      </c>
    </row>
    <row r="199" s="14" customFormat="1">
      <c r="A199" s="14"/>
      <c r="B199" s="242"/>
      <c r="C199" s="243"/>
      <c r="D199" s="232" t="s">
        <v>142</v>
      </c>
      <c r="E199" s="244" t="s">
        <v>1</v>
      </c>
      <c r="F199" s="245" t="s">
        <v>144</v>
      </c>
      <c r="G199" s="243"/>
      <c r="H199" s="246">
        <v>3070</v>
      </c>
      <c r="I199" s="247"/>
      <c r="J199" s="243"/>
      <c r="K199" s="243"/>
      <c r="L199" s="248"/>
      <c r="M199" s="249"/>
      <c r="N199" s="250"/>
      <c r="O199" s="250"/>
      <c r="P199" s="250"/>
      <c r="Q199" s="250"/>
      <c r="R199" s="250"/>
      <c r="S199" s="250"/>
      <c r="T199" s="251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2" t="s">
        <v>142</v>
      </c>
      <c r="AU199" s="252" t="s">
        <v>86</v>
      </c>
      <c r="AV199" s="14" t="s">
        <v>140</v>
      </c>
      <c r="AW199" s="14" t="s">
        <v>33</v>
      </c>
      <c r="AX199" s="14" t="s">
        <v>84</v>
      </c>
      <c r="AY199" s="252" t="s">
        <v>134</v>
      </c>
    </row>
    <row r="200" s="2" customFormat="1">
      <c r="A200" s="37"/>
      <c r="B200" s="38"/>
      <c r="C200" s="217" t="s">
        <v>256</v>
      </c>
      <c r="D200" s="217" t="s">
        <v>136</v>
      </c>
      <c r="E200" s="218" t="s">
        <v>257</v>
      </c>
      <c r="F200" s="219" t="s">
        <v>258</v>
      </c>
      <c r="G200" s="220" t="s">
        <v>253</v>
      </c>
      <c r="H200" s="221">
        <v>3070</v>
      </c>
      <c r="I200" s="222"/>
      <c r="J200" s="223">
        <f>ROUND(I200*H200,2)</f>
        <v>0</v>
      </c>
      <c r="K200" s="219" t="s">
        <v>148</v>
      </c>
      <c r="L200" s="43"/>
      <c r="M200" s="224" t="s">
        <v>1</v>
      </c>
      <c r="N200" s="225" t="s">
        <v>41</v>
      </c>
      <c r="O200" s="90"/>
      <c r="P200" s="226">
        <f>O200*H200</f>
        <v>0</v>
      </c>
      <c r="Q200" s="226">
        <v>0</v>
      </c>
      <c r="R200" s="226">
        <f>Q200*H200</f>
        <v>0</v>
      </c>
      <c r="S200" s="226">
        <v>0</v>
      </c>
      <c r="T200" s="227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28" t="s">
        <v>140</v>
      </c>
      <c r="AT200" s="228" t="s">
        <v>136</v>
      </c>
      <c r="AU200" s="228" t="s">
        <v>86</v>
      </c>
      <c r="AY200" s="16" t="s">
        <v>134</v>
      </c>
      <c r="BE200" s="229">
        <f>IF(N200="základní",J200,0)</f>
        <v>0</v>
      </c>
      <c r="BF200" s="229">
        <f>IF(N200="snížená",J200,0)</f>
        <v>0</v>
      </c>
      <c r="BG200" s="229">
        <f>IF(N200="zákl. přenesená",J200,0)</f>
        <v>0</v>
      </c>
      <c r="BH200" s="229">
        <f>IF(N200="sníž. přenesená",J200,0)</f>
        <v>0</v>
      </c>
      <c r="BI200" s="229">
        <f>IF(N200="nulová",J200,0)</f>
        <v>0</v>
      </c>
      <c r="BJ200" s="16" t="s">
        <v>84</v>
      </c>
      <c r="BK200" s="229">
        <f>ROUND(I200*H200,2)</f>
        <v>0</v>
      </c>
      <c r="BL200" s="16" t="s">
        <v>140</v>
      </c>
      <c r="BM200" s="228" t="s">
        <v>259</v>
      </c>
    </row>
    <row r="201" s="2" customFormat="1" ht="16.5" customHeight="1">
      <c r="A201" s="37"/>
      <c r="B201" s="38"/>
      <c r="C201" s="217" t="s">
        <v>260</v>
      </c>
      <c r="D201" s="217" t="s">
        <v>136</v>
      </c>
      <c r="E201" s="218" t="s">
        <v>261</v>
      </c>
      <c r="F201" s="219" t="s">
        <v>262</v>
      </c>
      <c r="G201" s="220" t="s">
        <v>139</v>
      </c>
      <c r="H201" s="221">
        <v>23.300000000000001</v>
      </c>
      <c r="I201" s="222"/>
      <c r="J201" s="223">
        <f>ROUND(I201*H201,2)</f>
        <v>0</v>
      </c>
      <c r="K201" s="219" t="s">
        <v>1</v>
      </c>
      <c r="L201" s="43"/>
      <c r="M201" s="224" t="s">
        <v>1</v>
      </c>
      <c r="N201" s="225" t="s">
        <v>41</v>
      </c>
      <c r="O201" s="90"/>
      <c r="P201" s="226">
        <f>O201*H201</f>
        <v>0</v>
      </c>
      <c r="Q201" s="226">
        <v>0.00117</v>
      </c>
      <c r="R201" s="226">
        <f>Q201*H201</f>
        <v>0.027261000000000001</v>
      </c>
      <c r="S201" s="226">
        <v>0</v>
      </c>
      <c r="T201" s="227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28" t="s">
        <v>140</v>
      </c>
      <c r="AT201" s="228" t="s">
        <v>136</v>
      </c>
      <c r="AU201" s="228" t="s">
        <v>86</v>
      </c>
      <c r="AY201" s="16" t="s">
        <v>134</v>
      </c>
      <c r="BE201" s="229">
        <f>IF(N201="základní",J201,0)</f>
        <v>0</v>
      </c>
      <c r="BF201" s="229">
        <f>IF(N201="snížená",J201,0)</f>
        <v>0</v>
      </c>
      <c r="BG201" s="229">
        <f>IF(N201="zákl. přenesená",J201,0)</f>
        <v>0</v>
      </c>
      <c r="BH201" s="229">
        <f>IF(N201="sníž. přenesená",J201,0)</f>
        <v>0</v>
      </c>
      <c r="BI201" s="229">
        <f>IF(N201="nulová",J201,0)</f>
        <v>0</v>
      </c>
      <c r="BJ201" s="16" t="s">
        <v>84</v>
      </c>
      <c r="BK201" s="229">
        <f>ROUND(I201*H201,2)</f>
        <v>0</v>
      </c>
      <c r="BL201" s="16" t="s">
        <v>140</v>
      </c>
      <c r="BM201" s="228" t="s">
        <v>263</v>
      </c>
    </row>
    <row r="202" s="13" customFormat="1">
      <c r="A202" s="13"/>
      <c r="B202" s="230"/>
      <c r="C202" s="231"/>
      <c r="D202" s="232" t="s">
        <v>142</v>
      </c>
      <c r="E202" s="233" t="s">
        <v>1</v>
      </c>
      <c r="F202" s="234" t="s">
        <v>264</v>
      </c>
      <c r="G202" s="231"/>
      <c r="H202" s="235">
        <v>23.300000000000001</v>
      </c>
      <c r="I202" s="236"/>
      <c r="J202" s="231"/>
      <c r="K202" s="231"/>
      <c r="L202" s="237"/>
      <c r="M202" s="238"/>
      <c r="N202" s="239"/>
      <c r="O202" s="239"/>
      <c r="P202" s="239"/>
      <c r="Q202" s="239"/>
      <c r="R202" s="239"/>
      <c r="S202" s="239"/>
      <c r="T202" s="240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1" t="s">
        <v>142</v>
      </c>
      <c r="AU202" s="241" t="s">
        <v>86</v>
      </c>
      <c r="AV202" s="13" t="s">
        <v>86</v>
      </c>
      <c r="AW202" s="13" t="s">
        <v>33</v>
      </c>
      <c r="AX202" s="13" t="s">
        <v>76</v>
      </c>
      <c r="AY202" s="241" t="s">
        <v>134</v>
      </c>
    </row>
    <row r="203" s="14" customFormat="1">
      <c r="A203" s="14"/>
      <c r="B203" s="242"/>
      <c r="C203" s="243"/>
      <c r="D203" s="232" t="s">
        <v>142</v>
      </c>
      <c r="E203" s="244" t="s">
        <v>1</v>
      </c>
      <c r="F203" s="245" t="s">
        <v>144</v>
      </c>
      <c r="G203" s="243"/>
      <c r="H203" s="246">
        <v>23.300000000000001</v>
      </c>
      <c r="I203" s="247"/>
      <c r="J203" s="243"/>
      <c r="K203" s="243"/>
      <c r="L203" s="248"/>
      <c r="M203" s="249"/>
      <c r="N203" s="250"/>
      <c r="O203" s="250"/>
      <c r="P203" s="250"/>
      <c r="Q203" s="250"/>
      <c r="R203" s="250"/>
      <c r="S203" s="250"/>
      <c r="T203" s="251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2" t="s">
        <v>142</v>
      </c>
      <c r="AU203" s="252" t="s">
        <v>86</v>
      </c>
      <c r="AV203" s="14" t="s">
        <v>140</v>
      </c>
      <c r="AW203" s="14" t="s">
        <v>33</v>
      </c>
      <c r="AX203" s="14" t="s">
        <v>84</v>
      </c>
      <c r="AY203" s="252" t="s">
        <v>134</v>
      </c>
    </row>
    <row r="204" s="2" customFormat="1" ht="16.5" customHeight="1">
      <c r="A204" s="37"/>
      <c r="B204" s="38"/>
      <c r="C204" s="217" t="s">
        <v>265</v>
      </c>
      <c r="D204" s="217" t="s">
        <v>136</v>
      </c>
      <c r="E204" s="218" t="s">
        <v>266</v>
      </c>
      <c r="F204" s="219" t="s">
        <v>267</v>
      </c>
      <c r="G204" s="220" t="s">
        <v>139</v>
      </c>
      <c r="H204" s="221">
        <v>23.300000000000001</v>
      </c>
      <c r="I204" s="222"/>
      <c r="J204" s="223">
        <f>ROUND(I204*H204,2)</f>
        <v>0</v>
      </c>
      <c r="K204" s="219" t="s">
        <v>1</v>
      </c>
      <c r="L204" s="43"/>
      <c r="M204" s="224" t="s">
        <v>1</v>
      </c>
      <c r="N204" s="225" t="s">
        <v>41</v>
      </c>
      <c r="O204" s="90"/>
      <c r="P204" s="226">
        <f>O204*H204</f>
        <v>0</v>
      </c>
      <c r="Q204" s="226">
        <v>0.00058049999999999996</v>
      </c>
      <c r="R204" s="226">
        <f>Q204*H204</f>
        <v>0.01352565</v>
      </c>
      <c r="S204" s="226">
        <v>0</v>
      </c>
      <c r="T204" s="227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28" t="s">
        <v>140</v>
      </c>
      <c r="AT204" s="228" t="s">
        <v>136</v>
      </c>
      <c r="AU204" s="228" t="s">
        <v>86</v>
      </c>
      <c r="AY204" s="16" t="s">
        <v>134</v>
      </c>
      <c r="BE204" s="229">
        <f>IF(N204="základní",J204,0)</f>
        <v>0</v>
      </c>
      <c r="BF204" s="229">
        <f>IF(N204="snížená",J204,0)</f>
        <v>0</v>
      </c>
      <c r="BG204" s="229">
        <f>IF(N204="zákl. přenesená",J204,0)</f>
        <v>0</v>
      </c>
      <c r="BH204" s="229">
        <f>IF(N204="sníž. přenesená",J204,0)</f>
        <v>0</v>
      </c>
      <c r="BI204" s="229">
        <f>IF(N204="nulová",J204,0)</f>
        <v>0</v>
      </c>
      <c r="BJ204" s="16" t="s">
        <v>84</v>
      </c>
      <c r="BK204" s="229">
        <f>ROUND(I204*H204,2)</f>
        <v>0</v>
      </c>
      <c r="BL204" s="16" t="s">
        <v>140</v>
      </c>
      <c r="BM204" s="228" t="s">
        <v>268</v>
      </c>
    </row>
    <row r="205" s="13" customFormat="1">
      <c r="A205" s="13"/>
      <c r="B205" s="230"/>
      <c r="C205" s="231"/>
      <c r="D205" s="232" t="s">
        <v>142</v>
      </c>
      <c r="E205" s="233" t="s">
        <v>1</v>
      </c>
      <c r="F205" s="234" t="s">
        <v>269</v>
      </c>
      <c r="G205" s="231"/>
      <c r="H205" s="235">
        <v>23.300000000000001</v>
      </c>
      <c r="I205" s="236"/>
      <c r="J205" s="231"/>
      <c r="K205" s="231"/>
      <c r="L205" s="237"/>
      <c r="M205" s="238"/>
      <c r="N205" s="239"/>
      <c r="O205" s="239"/>
      <c r="P205" s="239"/>
      <c r="Q205" s="239"/>
      <c r="R205" s="239"/>
      <c r="S205" s="239"/>
      <c r="T205" s="240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1" t="s">
        <v>142</v>
      </c>
      <c r="AU205" s="241" t="s">
        <v>86</v>
      </c>
      <c r="AV205" s="13" t="s">
        <v>86</v>
      </c>
      <c r="AW205" s="13" t="s">
        <v>33</v>
      </c>
      <c r="AX205" s="13" t="s">
        <v>76</v>
      </c>
      <c r="AY205" s="241" t="s">
        <v>134</v>
      </c>
    </row>
    <row r="206" s="14" customFormat="1">
      <c r="A206" s="14"/>
      <c r="B206" s="242"/>
      <c r="C206" s="243"/>
      <c r="D206" s="232" t="s">
        <v>142</v>
      </c>
      <c r="E206" s="244" t="s">
        <v>1</v>
      </c>
      <c r="F206" s="245" t="s">
        <v>144</v>
      </c>
      <c r="G206" s="243"/>
      <c r="H206" s="246">
        <v>23.300000000000001</v>
      </c>
      <c r="I206" s="247"/>
      <c r="J206" s="243"/>
      <c r="K206" s="243"/>
      <c r="L206" s="248"/>
      <c r="M206" s="249"/>
      <c r="N206" s="250"/>
      <c r="O206" s="250"/>
      <c r="P206" s="250"/>
      <c r="Q206" s="250"/>
      <c r="R206" s="250"/>
      <c r="S206" s="250"/>
      <c r="T206" s="251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2" t="s">
        <v>142</v>
      </c>
      <c r="AU206" s="252" t="s">
        <v>86</v>
      </c>
      <c r="AV206" s="14" t="s">
        <v>140</v>
      </c>
      <c r="AW206" s="14" t="s">
        <v>33</v>
      </c>
      <c r="AX206" s="14" t="s">
        <v>84</v>
      </c>
      <c r="AY206" s="252" t="s">
        <v>134</v>
      </c>
    </row>
    <row r="207" s="2" customFormat="1" ht="33" customHeight="1">
      <c r="A207" s="37"/>
      <c r="B207" s="38"/>
      <c r="C207" s="217" t="s">
        <v>270</v>
      </c>
      <c r="D207" s="217" t="s">
        <v>136</v>
      </c>
      <c r="E207" s="218" t="s">
        <v>271</v>
      </c>
      <c r="F207" s="219" t="s">
        <v>272</v>
      </c>
      <c r="G207" s="220" t="s">
        <v>139</v>
      </c>
      <c r="H207" s="221">
        <v>42.299999999999997</v>
      </c>
      <c r="I207" s="222"/>
      <c r="J207" s="223">
        <f>ROUND(I207*H207,2)</f>
        <v>0</v>
      </c>
      <c r="K207" s="219" t="s">
        <v>1</v>
      </c>
      <c r="L207" s="43"/>
      <c r="M207" s="224" t="s">
        <v>1</v>
      </c>
      <c r="N207" s="225" t="s">
        <v>41</v>
      </c>
      <c r="O207" s="90"/>
      <c r="P207" s="226">
        <f>O207*H207</f>
        <v>0</v>
      </c>
      <c r="Q207" s="226">
        <v>0</v>
      </c>
      <c r="R207" s="226">
        <f>Q207*H207</f>
        <v>0</v>
      </c>
      <c r="S207" s="226">
        <v>0.064000000000000001</v>
      </c>
      <c r="T207" s="227">
        <f>S207*H207</f>
        <v>2.7071999999999998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28" t="s">
        <v>140</v>
      </c>
      <c r="AT207" s="228" t="s">
        <v>136</v>
      </c>
      <c r="AU207" s="228" t="s">
        <v>86</v>
      </c>
      <c r="AY207" s="16" t="s">
        <v>134</v>
      </c>
      <c r="BE207" s="229">
        <f>IF(N207="základní",J207,0)</f>
        <v>0</v>
      </c>
      <c r="BF207" s="229">
        <f>IF(N207="snížená",J207,0)</f>
        <v>0</v>
      </c>
      <c r="BG207" s="229">
        <f>IF(N207="zákl. přenesená",J207,0)</f>
        <v>0</v>
      </c>
      <c r="BH207" s="229">
        <f>IF(N207="sníž. přenesená",J207,0)</f>
        <v>0</v>
      </c>
      <c r="BI207" s="229">
        <f>IF(N207="nulová",J207,0)</f>
        <v>0</v>
      </c>
      <c r="BJ207" s="16" t="s">
        <v>84</v>
      </c>
      <c r="BK207" s="229">
        <f>ROUND(I207*H207,2)</f>
        <v>0</v>
      </c>
      <c r="BL207" s="16" t="s">
        <v>140</v>
      </c>
      <c r="BM207" s="228" t="s">
        <v>273</v>
      </c>
    </row>
    <row r="208" s="2" customFormat="1">
      <c r="A208" s="37"/>
      <c r="B208" s="38"/>
      <c r="C208" s="39"/>
      <c r="D208" s="232" t="s">
        <v>194</v>
      </c>
      <c r="E208" s="39"/>
      <c r="F208" s="263" t="s">
        <v>274</v>
      </c>
      <c r="G208" s="39"/>
      <c r="H208" s="39"/>
      <c r="I208" s="264"/>
      <c r="J208" s="39"/>
      <c r="K208" s="39"/>
      <c r="L208" s="43"/>
      <c r="M208" s="265"/>
      <c r="N208" s="266"/>
      <c r="O208" s="90"/>
      <c r="P208" s="90"/>
      <c r="Q208" s="90"/>
      <c r="R208" s="90"/>
      <c r="S208" s="90"/>
      <c r="T208" s="91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194</v>
      </c>
      <c r="AU208" s="16" t="s">
        <v>86</v>
      </c>
    </row>
    <row r="209" s="13" customFormat="1">
      <c r="A209" s="13"/>
      <c r="B209" s="230"/>
      <c r="C209" s="231"/>
      <c r="D209" s="232" t="s">
        <v>142</v>
      </c>
      <c r="E209" s="233" t="s">
        <v>1</v>
      </c>
      <c r="F209" s="234" t="s">
        <v>275</v>
      </c>
      <c r="G209" s="231"/>
      <c r="H209" s="235">
        <v>42.299999999999997</v>
      </c>
      <c r="I209" s="236"/>
      <c r="J209" s="231"/>
      <c r="K209" s="231"/>
      <c r="L209" s="237"/>
      <c r="M209" s="238"/>
      <c r="N209" s="239"/>
      <c r="O209" s="239"/>
      <c r="P209" s="239"/>
      <c r="Q209" s="239"/>
      <c r="R209" s="239"/>
      <c r="S209" s="239"/>
      <c r="T209" s="240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1" t="s">
        <v>142</v>
      </c>
      <c r="AU209" s="241" t="s">
        <v>86</v>
      </c>
      <c r="AV209" s="13" t="s">
        <v>86</v>
      </c>
      <c r="AW209" s="13" t="s">
        <v>33</v>
      </c>
      <c r="AX209" s="13" t="s">
        <v>76</v>
      </c>
      <c r="AY209" s="241" t="s">
        <v>134</v>
      </c>
    </row>
    <row r="210" s="14" customFormat="1">
      <c r="A210" s="14"/>
      <c r="B210" s="242"/>
      <c r="C210" s="243"/>
      <c r="D210" s="232" t="s">
        <v>142</v>
      </c>
      <c r="E210" s="244" t="s">
        <v>1</v>
      </c>
      <c r="F210" s="245" t="s">
        <v>144</v>
      </c>
      <c r="G210" s="243"/>
      <c r="H210" s="246">
        <v>42.299999999999997</v>
      </c>
      <c r="I210" s="247"/>
      <c r="J210" s="243"/>
      <c r="K210" s="243"/>
      <c r="L210" s="248"/>
      <c r="M210" s="249"/>
      <c r="N210" s="250"/>
      <c r="O210" s="250"/>
      <c r="P210" s="250"/>
      <c r="Q210" s="250"/>
      <c r="R210" s="250"/>
      <c r="S210" s="250"/>
      <c r="T210" s="251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2" t="s">
        <v>142</v>
      </c>
      <c r="AU210" s="252" t="s">
        <v>86</v>
      </c>
      <c r="AV210" s="14" t="s">
        <v>140</v>
      </c>
      <c r="AW210" s="14" t="s">
        <v>33</v>
      </c>
      <c r="AX210" s="14" t="s">
        <v>84</v>
      </c>
      <c r="AY210" s="252" t="s">
        <v>134</v>
      </c>
    </row>
    <row r="211" s="2" customFormat="1">
      <c r="A211" s="37"/>
      <c r="B211" s="38"/>
      <c r="C211" s="217" t="s">
        <v>276</v>
      </c>
      <c r="D211" s="217" t="s">
        <v>136</v>
      </c>
      <c r="E211" s="218" t="s">
        <v>277</v>
      </c>
      <c r="F211" s="219" t="s">
        <v>278</v>
      </c>
      <c r="G211" s="220" t="s">
        <v>139</v>
      </c>
      <c r="H211" s="221">
        <v>5</v>
      </c>
      <c r="I211" s="222"/>
      <c r="J211" s="223">
        <f>ROUND(I211*H211,2)</f>
        <v>0</v>
      </c>
      <c r="K211" s="219" t="s">
        <v>1</v>
      </c>
      <c r="L211" s="43"/>
      <c r="M211" s="224" t="s">
        <v>1</v>
      </c>
      <c r="N211" s="225" t="s">
        <v>41</v>
      </c>
      <c r="O211" s="90"/>
      <c r="P211" s="226">
        <f>O211*H211</f>
        <v>0</v>
      </c>
      <c r="Q211" s="226">
        <v>0.054244399999999998</v>
      </c>
      <c r="R211" s="226">
        <f>Q211*H211</f>
        <v>0.27122199999999996</v>
      </c>
      <c r="S211" s="226">
        <v>0</v>
      </c>
      <c r="T211" s="227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28" t="s">
        <v>140</v>
      </c>
      <c r="AT211" s="228" t="s">
        <v>136</v>
      </c>
      <c r="AU211" s="228" t="s">
        <v>86</v>
      </c>
      <c r="AY211" s="16" t="s">
        <v>134</v>
      </c>
      <c r="BE211" s="229">
        <f>IF(N211="základní",J211,0)</f>
        <v>0</v>
      </c>
      <c r="BF211" s="229">
        <f>IF(N211="snížená",J211,0)</f>
        <v>0</v>
      </c>
      <c r="BG211" s="229">
        <f>IF(N211="zákl. přenesená",J211,0)</f>
        <v>0</v>
      </c>
      <c r="BH211" s="229">
        <f>IF(N211="sníž. přenesená",J211,0)</f>
        <v>0</v>
      </c>
      <c r="BI211" s="229">
        <f>IF(N211="nulová",J211,0)</f>
        <v>0</v>
      </c>
      <c r="BJ211" s="16" t="s">
        <v>84</v>
      </c>
      <c r="BK211" s="229">
        <f>ROUND(I211*H211,2)</f>
        <v>0</v>
      </c>
      <c r="BL211" s="16" t="s">
        <v>140</v>
      </c>
      <c r="BM211" s="228" t="s">
        <v>279</v>
      </c>
    </row>
    <row r="212" s="13" customFormat="1">
      <c r="A212" s="13"/>
      <c r="B212" s="230"/>
      <c r="C212" s="231"/>
      <c r="D212" s="232" t="s">
        <v>142</v>
      </c>
      <c r="E212" s="233" t="s">
        <v>1</v>
      </c>
      <c r="F212" s="234" t="s">
        <v>160</v>
      </c>
      <c r="G212" s="231"/>
      <c r="H212" s="235">
        <v>5</v>
      </c>
      <c r="I212" s="236"/>
      <c r="J212" s="231"/>
      <c r="K212" s="231"/>
      <c r="L212" s="237"/>
      <c r="M212" s="238"/>
      <c r="N212" s="239"/>
      <c r="O212" s="239"/>
      <c r="P212" s="239"/>
      <c r="Q212" s="239"/>
      <c r="R212" s="239"/>
      <c r="S212" s="239"/>
      <c r="T212" s="240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1" t="s">
        <v>142</v>
      </c>
      <c r="AU212" s="241" t="s">
        <v>86</v>
      </c>
      <c r="AV212" s="13" t="s">
        <v>86</v>
      </c>
      <c r="AW212" s="13" t="s">
        <v>33</v>
      </c>
      <c r="AX212" s="13" t="s">
        <v>76</v>
      </c>
      <c r="AY212" s="241" t="s">
        <v>134</v>
      </c>
    </row>
    <row r="213" s="14" customFormat="1">
      <c r="A213" s="14"/>
      <c r="B213" s="242"/>
      <c r="C213" s="243"/>
      <c r="D213" s="232" t="s">
        <v>142</v>
      </c>
      <c r="E213" s="244" t="s">
        <v>1</v>
      </c>
      <c r="F213" s="245" t="s">
        <v>144</v>
      </c>
      <c r="G213" s="243"/>
      <c r="H213" s="246">
        <v>5</v>
      </c>
      <c r="I213" s="247"/>
      <c r="J213" s="243"/>
      <c r="K213" s="243"/>
      <c r="L213" s="248"/>
      <c r="M213" s="249"/>
      <c r="N213" s="250"/>
      <c r="O213" s="250"/>
      <c r="P213" s="250"/>
      <c r="Q213" s="250"/>
      <c r="R213" s="250"/>
      <c r="S213" s="250"/>
      <c r="T213" s="251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2" t="s">
        <v>142</v>
      </c>
      <c r="AU213" s="252" t="s">
        <v>86</v>
      </c>
      <c r="AV213" s="14" t="s">
        <v>140</v>
      </c>
      <c r="AW213" s="14" t="s">
        <v>33</v>
      </c>
      <c r="AX213" s="14" t="s">
        <v>84</v>
      </c>
      <c r="AY213" s="252" t="s">
        <v>134</v>
      </c>
    </row>
    <row r="214" s="2" customFormat="1">
      <c r="A214" s="37"/>
      <c r="B214" s="38"/>
      <c r="C214" s="217" t="s">
        <v>280</v>
      </c>
      <c r="D214" s="217" t="s">
        <v>136</v>
      </c>
      <c r="E214" s="218" t="s">
        <v>281</v>
      </c>
      <c r="F214" s="219" t="s">
        <v>282</v>
      </c>
      <c r="G214" s="220" t="s">
        <v>139</v>
      </c>
      <c r="H214" s="221">
        <v>42.299999999999997</v>
      </c>
      <c r="I214" s="222"/>
      <c r="J214" s="223">
        <f>ROUND(I214*H214,2)</f>
        <v>0</v>
      </c>
      <c r="K214" s="219" t="s">
        <v>1</v>
      </c>
      <c r="L214" s="43"/>
      <c r="M214" s="224" t="s">
        <v>1</v>
      </c>
      <c r="N214" s="225" t="s">
        <v>41</v>
      </c>
      <c r="O214" s="90"/>
      <c r="P214" s="226">
        <f>O214*H214</f>
        <v>0</v>
      </c>
      <c r="Q214" s="226">
        <v>0.0022486699999999999</v>
      </c>
      <c r="R214" s="226">
        <f>Q214*H214</f>
        <v>0.095118740999999993</v>
      </c>
      <c r="S214" s="226">
        <v>0</v>
      </c>
      <c r="T214" s="227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28" t="s">
        <v>140</v>
      </c>
      <c r="AT214" s="228" t="s">
        <v>136</v>
      </c>
      <c r="AU214" s="228" t="s">
        <v>86</v>
      </c>
      <c r="AY214" s="16" t="s">
        <v>134</v>
      </c>
      <c r="BE214" s="229">
        <f>IF(N214="základní",J214,0)</f>
        <v>0</v>
      </c>
      <c r="BF214" s="229">
        <f>IF(N214="snížená",J214,0)</f>
        <v>0</v>
      </c>
      <c r="BG214" s="229">
        <f>IF(N214="zákl. přenesená",J214,0)</f>
        <v>0</v>
      </c>
      <c r="BH214" s="229">
        <f>IF(N214="sníž. přenesená",J214,0)</f>
        <v>0</v>
      </c>
      <c r="BI214" s="229">
        <f>IF(N214="nulová",J214,0)</f>
        <v>0</v>
      </c>
      <c r="BJ214" s="16" t="s">
        <v>84</v>
      </c>
      <c r="BK214" s="229">
        <f>ROUND(I214*H214,2)</f>
        <v>0</v>
      </c>
      <c r="BL214" s="16" t="s">
        <v>140</v>
      </c>
      <c r="BM214" s="228" t="s">
        <v>283</v>
      </c>
    </row>
    <row r="215" s="2" customFormat="1">
      <c r="A215" s="37"/>
      <c r="B215" s="38"/>
      <c r="C215" s="39"/>
      <c r="D215" s="232" t="s">
        <v>194</v>
      </c>
      <c r="E215" s="39"/>
      <c r="F215" s="263" t="s">
        <v>274</v>
      </c>
      <c r="G215" s="39"/>
      <c r="H215" s="39"/>
      <c r="I215" s="264"/>
      <c r="J215" s="39"/>
      <c r="K215" s="39"/>
      <c r="L215" s="43"/>
      <c r="M215" s="265"/>
      <c r="N215" s="266"/>
      <c r="O215" s="90"/>
      <c r="P215" s="90"/>
      <c r="Q215" s="90"/>
      <c r="R215" s="90"/>
      <c r="S215" s="90"/>
      <c r="T215" s="91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194</v>
      </c>
      <c r="AU215" s="16" t="s">
        <v>86</v>
      </c>
    </row>
    <row r="216" s="2" customFormat="1">
      <c r="A216" s="37"/>
      <c r="B216" s="38"/>
      <c r="C216" s="253" t="s">
        <v>284</v>
      </c>
      <c r="D216" s="253" t="s">
        <v>189</v>
      </c>
      <c r="E216" s="254" t="s">
        <v>285</v>
      </c>
      <c r="F216" s="255" t="s">
        <v>286</v>
      </c>
      <c r="G216" s="256" t="s">
        <v>178</v>
      </c>
      <c r="H216" s="257">
        <v>0.54400000000000004</v>
      </c>
      <c r="I216" s="258"/>
      <c r="J216" s="259">
        <f>ROUND(I216*H216,2)</f>
        <v>0</v>
      </c>
      <c r="K216" s="255" t="s">
        <v>1</v>
      </c>
      <c r="L216" s="260"/>
      <c r="M216" s="261" t="s">
        <v>1</v>
      </c>
      <c r="N216" s="262" t="s">
        <v>41</v>
      </c>
      <c r="O216" s="90"/>
      <c r="P216" s="226">
        <f>O216*H216</f>
        <v>0</v>
      </c>
      <c r="Q216" s="226">
        <v>0</v>
      </c>
      <c r="R216" s="226">
        <f>Q216*H216</f>
        <v>0</v>
      </c>
      <c r="S216" s="226">
        <v>0</v>
      </c>
      <c r="T216" s="227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28" t="s">
        <v>175</v>
      </c>
      <c r="AT216" s="228" t="s">
        <v>189</v>
      </c>
      <c r="AU216" s="228" t="s">
        <v>86</v>
      </c>
      <c r="AY216" s="16" t="s">
        <v>134</v>
      </c>
      <c r="BE216" s="229">
        <f>IF(N216="základní",J216,0)</f>
        <v>0</v>
      </c>
      <c r="BF216" s="229">
        <f>IF(N216="snížená",J216,0)</f>
        <v>0</v>
      </c>
      <c r="BG216" s="229">
        <f>IF(N216="zákl. přenesená",J216,0)</f>
        <v>0</v>
      </c>
      <c r="BH216" s="229">
        <f>IF(N216="sníž. přenesená",J216,0)</f>
        <v>0</v>
      </c>
      <c r="BI216" s="229">
        <f>IF(N216="nulová",J216,0)</f>
        <v>0</v>
      </c>
      <c r="BJ216" s="16" t="s">
        <v>84</v>
      </c>
      <c r="BK216" s="229">
        <f>ROUND(I216*H216,2)</f>
        <v>0</v>
      </c>
      <c r="BL216" s="16" t="s">
        <v>140</v>
      </c>
      <c r="BM216" s="228" t="s">
        <v>287</v>
      </c>
    </row>
    <row r="217" s="2" customFormat="1">
      <c r="A217" s="37"/>
      <c r="B217" s="38"/>
      <c r="C217" s="39"/>
      <c r="D217" s="232" t="s">
        <v>194</v>
      </c>
      <c r="E217" s="39"/>
      <c r="F217" s="263" t="s">
        <v>288</v>
      </c>
      <c r="G217" s="39"/>
      <c r="H217" s="39"/>
      <c r="I217" s="264"/>
      <c r="J217" s="39"/>
      <c r="K217" s="39"/>
      <c r="L217" s="43"/>
      <c r="M217" s="265"/>
      <c r="N217" s="266"/>
      <c r="O217" s="90"/>
      <c r="P217" s="90"/>
      <c r="Q217" s="90"/>
      <c r="R217" s="90"/>
      <c r="S217" s="90"/>
      <c r="T217" s="91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6" t="s">
        <v>194</v>
      </c>
      <c r="AU217" s="16" t="s">
        <v>86</v>
      </c>
    </row>
    <row r="218" s="13" customFormat="1">
      <c r="A218" s="13"/>
      <c r="B218" s="230"/>
      <c r="C218" s="231"/>
      <c r="D218" s="232" t="s">
        <v>142</v>
      </c>
      <c r="E218" s="233" t="s">
        <v>1</v>
      </c>
      <c r="F218" s="234" t="s">
        <v>289</v>
      </c>
      <c r="G218" s="231"/>
      <c r="H218" s="235">
        <v>0.54400000000000004</v>
      </c>
      <c r="I218" s="236"/>
      <c r="J218" s="231"/>
      <c r="K218" s="231"/>
      <c r="L218" s="237"/>
      <c r="M218" s="238"/>
      <c r="N218" s="239"/>
      <c r="O218" s="239"/>
      <c r="P218" s="239"/>
      <c r="Q218" s="239"/>
      <c r="R218" s="239"/>
      <c r="S218" s="239"/>
      <c r="T218" s="240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1" t="s">
        <v>142</v>
      </c>
      <c r="AU218" s="241" t="s">
        <v>86</v>
      </c>
      <c r="AV218" s="13" t="s">
        <v>86</v>
      </c>
      <c r="AW218" s="13" t="s">
        <v>33</v>
      </c>
      <c r="AX218" s="13" t="s">
        <v>76</v>
      </c>
      <c r="AY218" s="241" t="s">
        <v>134</v>
      </c>
    </row>
    <row r="219" s="14" customFormat="1">
      <c r="A219" s="14"/>
      <c r="B219" s="242"/>
      <c r="C219" s="243"/>
      <c r="D219" s="232" t="s">
        <v>142</v>
      </c>
      <c r="E219" s="244" t="s">
        <v>1</v>
      </c>
      <c r="F219" s="245" t="s">
        <v>144</v>
      </c>
      <c r="G219" s="243"/>
      <c r="H219" s="246">
        <v>0.54400000000000004</v>
      </c>
      <c r="I219" s="247"/>
      <c r="J219" s="243"/>
      <c r="K219" s="243"/>
      <c r="L219" s="248"/>
      <c r="M219" s="249"/>
      <c r="N219" s="250"/>
      <c r="O219" s="250"/>
      <c r="P219" s="250"/>
      <c r="Q219" s="250"/>
      <c r="R219" s="250"/>
      <c r="S219" s="250"/>
      <c r="T219" s="251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2" t="s">
        <v>142</v>
      </c>
      <c r="AU219" s="252" t="s">
        <v>86</v>
      </c>
      <c r="AV219" s="14" t="s">
        <v>140</v>
      </c>
      <c r="AW219" s="14" t="s">
        <v>33</v>
      </c>
      <c r="AX219" s="14" t="s">
        <v>84</v>
      </c>
      <c r="AY219" s="252" t="s">
        <v>134</v>
      </c>
    </row>
    <row r="220" s="2" customFormat="1">
      <c r="A220" s="37"/>
      <c r="B220" s="38"/>
      <c r="C220" s="217" t="s">
        <v>290</v>
      </c>
      <c r="D220" s="217" t="s">
        <v>136</v>
      </c>
      <c r="E220" s="218" t="s">
        <v>291</v>
      </c>
      <c r="F220" s="219" t="s">
        <v>292</v>
      </c>
      <c r="G220" s="220" t="s">
        <v>185</v>
      </c>
      <c r="H220" s="221">
        <v>20</v>
      </c>
      <c r="I220" s="222"/>
      <c r="J220" s="223">
        <f>ROUND(I220*H220,2)</f>
        <v>0</v>
      </c>
      <c r="K220" s="219" t="s">
        <v>148</v>
      </c>
      <c r="L220" s="43"/>
      <c r="M220" s="224" t="s">
        <v>1</v>
      </c>
      <c r="N220" s="225" t="s">
        <v>41</v>
      </c>
      <c r="O220" s="90"/>
      <c r="P220" s="226">
        <f>O220*H220</f>
        <v>0</v>
      </c>
      <c r="Q220" s="226">
        <v>8.6000000000000007E-06</v>
      </c>
      <c r="R220" s="226">
        <f>Q220*H220</f>
        <v>0.00017200000000000001</v>
      </c>
      <c r="S220" s="226">
        <v>0</v>
      </c>
      <c r="T220" s="227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28" t="s">
        <v>140</v>
      </c>
      <c r="AT220" s="228" t="s">
        <v>136</v>
      </c>
      <c r="AU220" s="228" t="s">
        <v>86</v>
      </c>
      <c r="AY220" s="16" t="s">
        <v>134</v>
      </c>
      <c r="BE220" s="229">
        <f>IF(N220="základní",J220,0)</f>
        <v>0</v>
      </c>
      <c r="BF220" s="229">
        <f>IF(N220="snížená",J220,0)</f>
        <v>0</v>
      </c>
      <c r="BG220" s="229">
        <f>IF(N220="zákl. přenesená",J220,0)</f>
        <v>0</v>
      </c>
      <c r="BH220" s="229">
        <f>IF(N220="sníž. přenesená",J220,0)</f>
        <v>0</v>
      </c>
      <c r="BI220" s="229">
        <f>IF(N220="nulová",J220,0)</f>
        <v>0</v>
      </c>
      <c r="BJ220" s="16" t="s">
        <v>84</v>
      </c>
      <c r="BK220" s="229">
        <f>ROUND(I220*H220,2)</f>
        <v>0</v>
      </c>
      <c r="BL220" s="16" t="s">
        <v>140</v>
      </c>
      <c r="BM220" s="228" t="s">
        <v>293</v>
      </c>
    </row>
    <row r="221" s="13" customFormat="1">
      <c r="A221" s="13"/>
      <c r="B221" s="230"/>
      <c r="C221" s="231"/>
      <c r="D221" s="232" t="s">
        <v>142</v>
      </c>
      <c r="E221" s="233" t="s">
        <v>1</v>
      </c>
      <c r="F221" s="234" t="s">
        <v>240</v>
      </c>
      <c r="G221" s="231"/>
      <c r="H221" s="235">
        <v>20</v>
      </c>
      <c r="I221" s="236"/>
      <c r="J221" s="231"/>
      <c r="K221" s="231"/>
      <c r="L221" s="237"/>
      <c r="M221" s="238"/>
      <c r="N221" s="239"/>
      <c r="O221" s="239"/>
      <c r="P221" s="239"/>
      <c r="Q221" s="239"/>
      <c r="R221" s="239"/>
      <c r="S221" s="239"/>
      <c r="T221" s="240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1" t="s">
        <v>142</v>
      </c>
      <c r="AU221" s="241" t="s">
        <v>86</v>
      </c>
      <c r="AV221" s="13" t="s">
        <v>86</v>
      </c>
      <c r="AW221" s="13" t="s">
        <v>33</v>
      </c>
      <c r="AX221" s="13" t="s">
        <v>76</v>
      </c>
      <c r="AY221" s="241" t="s">
        <v>134</v>
      </c>
    </row>
    <row r="222" s="14" customFormat="1">
      <c r="A222" s="14"/>
      <c r="B222" s="242"/>
      <c r="C222" s="243"/>
      <c r="D222" s="232" t="s">
        <v>142</v>
      </c>
      <c r="E222" s="244" t="s">
        <v>1</v>
      </c>
      <c r="F222" s="245" t="s">
        <v>144</v>
      </c>
      <c r="G222" s="243"/>
      <c r="H222" s="246">
        <v>20</v>
      </c>
      <c r="I222" s="247"/>
      <c r="J222" s="243"/>
      <c r="K222" s="243"/>
      <c r="L222" s="248"/>
      <c r="M222" s="249"/>
      <c r="N222" s="250"/>
      <c r="O222" s="250"/>
      <c r="P222" s="250"/>
      <c r="Q222" s="250"/>
      <c r="R222" s="250"/>
      <c r="S222" s="250"/>
      <c r="T222" s="251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2" t="s">
        <v>142</v>
      </c>
      <c r="AU222" s="252" t="s">
        <v>86</v>
      </c>
      <c r="AV222" s="14" t="s">
        <v>140</v>
      </c>
      <c r="AW222" s="14" t="s">
        <v>33</v>
      </c>
      <c r="AX222" s="14" t="s">
        <v>84</v>
      </c>
      <c r="AY222" s="252" t="s">
        <v>134</v>
      </c>
    </row>
    <row r="223" s="2" customFormat="1">
      <c r="A223" s="37"/>
      <c r="B223" s="38"/>
      <c r="C223" s="253" t="s">
        <v>294</v>
      </c>
      <c r="D223" s="253" t="s">
        <v>189</v>
      </c>
      <c r="E223" s="254" t="s">
        <v>295</v>
      </c>
      <c r="F223" s="255" t="s">
        <v>296</v>
      </c>
      <c r="G223" s="256" t="s">
        <v>178</v>
      </c>
      <c r="H223" s="257">
        <v>3.6299999999999999</v>
      </c>
      <c r="I223" s="258"/>
      <c r="J223" s="259">
        <f>ROUND(I223*H223,2)</f>
        <v>0</v>
      </c>
      <c r="K223" s="255" t="s">
        <v>1</v>
      </c>
      <c r="L223" s="260"/>
      <c r="M223" s="261" t="s">
        <v>1</v>
      </c>
      <c r="N223" s="262" t="s">
        <v>41</v>
      </c>
      <c r="O223" s="90"/>
      <c r="P223" s="226">
        <f>O223*H223</f>
        <v>0</v>
      </c>
      <c r="Q223" s="226">
        <v>0</v>
      </c>
      <c r="R223" s="226">
        <f>Q223*H223</f>
        <v>0</v>
      </c>
      <c r="S223" s="226">
        <v>0</v>
      </c>
      <c r="T223" s="227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28" t="s">
        <v>175</v>
      </c>
      <c r="AT223" s="228" t="s">
        <v>189</v>
      </c>
      <c r="AU223" s="228" t="s">
        <v>86</v>
      </c>
      <c r="AY223" s="16" t="s">
        <v>134</v>
      </c>
      <c r="BE223" s="229">
        <f>IF(N223="základní",J223,0)</f>
        <v>0</v>
      </c>
      <c r="BF223" s="229">
        <f>IF(N223="snížená",J223,0)</f>
        <v>0</v>
      </c>
      <c r="BG223" s="229">
        <f>IF(N223="zákl. přenesená",J223,0)</f>
        <v>0</v>
      </c>
      <c r="BH223" s="229">
        <f>IF(N223="sníž. přenesená",J223,0)</f>
        <v>0</v>
      </c>
      <c r="BI223" s="229">
        <f>IF(N223="nulová",J223,0)</f>
        <v>0</v>
      </c>
      <c r="BJ223" s="16" t="s">
        <v>84</v>
      </c>
      <c r="BK223" s="229">
        <f>ROUND(I223*H223,2)</f>
        <v>0</v>
      </c>
      <c r="BL223" s="16" t="s">
        <v>140</v>
      </c>
      <c r="BM223" s="228" t="s">
        <v>297</v>
      </c>
    </row>
    <row r="224" s="2" customFormat="1">
      <c r="A224" s="37"/>
      <c r="B224" s="38"/>
      <c r="C224" s="39"/>
      <c r="D224" s="232" t="s">
        <v>194</v>
      </c>
      <c r="E224" s="39"/>
      <c r="F224" s="263" t="s">
        <v>298</v>
      </c>
      <c r="G224" s="39"/>
      <c r="H224" s="39"/>
      <c r="I224" s="264"/>
      <c r="J224" s="39"/>
      <c r="K224" s="39"/>
      <c r="L224" s="43"/>
      <c r="M224" s="265"/>
      <c r="N224" s="266"/>
      <c r="O224" s="90"/>
      <c r="P224" s="90"/>
      <c r="Q224" s="90"/>
      <c r="R224" s="90"/>
      <c r="S224" s="90"/>
      <c r="T224" s="91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194</v>
      </c>
      <c r="AU224" s="16" t="s">
        <v>86</v>
      </c>
    </row>
    <row r="225" s="13" customFormat="1">
      <c r="A225" s="13"/>
      <c r="B225" s="230"/>
      <c r="C225" s="231"/>
      <c r="D225" s="232" t="s">
        <v>142</v>
      </c>
      <c r="E225" s="233" t="s">
        <v>1</v>
      </c>
      <c r="F225" s="234" t="s">
        <v>299</v>
      </c>
      <c r="G225" s="231"/>
      <c r="H225" s="235">
        <v>1.6990000000000001</v>
      </c>
      <c r="I225" s="236"/>
      <c r="J225" s="231"/>
      <c r="K225" s="231"/>
      <c r="L225" s="237"/>
      <c r="M225" s="238"/>
      <c r="N225" s="239"/>
      <c r="O225" s="239"/>
      <c r="P225" s="239"/>
      <c r="Q225" s="239"/>
      <c r="R225" s="239"/>
      <c r="S225" s="239"/>
      <c r="T225" s="240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1" t="s">
        <v>142</v>
      </c>
      <c r="AU225" s="241" t="s">
        <v>86</v>
      </c>
      <c r="AV225" s="13" t="s">
        <v>86</v>
      </c>
      <c r="AW225" s="13" t="s">
        <v>33</v>
      </c>
      <c r="AX225" s="13" t="s">
        <v>76</v>
      </c>
      <c r="AY225" s="241" t="s">
        <v>134</v>
      </c>
    </row>
    <row r="226" s="13" customFormat="1">
      <c r="A226" s="13"/>
      <c r="B226" s="230"/>
      <c r="C226" s="231"/>
      <c r="D226" s="232" t="s">
        <v>142</v>
      </c>
      <c r="E226" s="233" t="s">
        <v>1</v>
      </c>
      <c r="F226" s="234" t="s">
        <v>300</v>
      </c>
      <c r="G226" s="231"/>
      <c r="H226" s="235">
        <v>1.1080000000000001</v>
      </c>
      <c r="I226" s="236"/>
      <c r="J226" s="231"/>
      <c r="K226" s="231"/>
      <c r="L226" s="237"/>
      <c r="M226" s="238"/>
      <c r="N226" s="239"/>
      <c r="O226" s="239"/>
      <c r="P226" s="239"/>
      <c r="Q226" s="239"/>
      <c r="R226" s="239"/>
      <c r="S226" s="239"/>
      <c r="T226" s="240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1" t="s">
        <v>142</v>
      </c>
      <c r="AU226" s="241" t="s">
        <v>86</v>
      </c>
      <c r="AV226" s="13" t="s">
        <v>86</v>
      </c>
      <c r="AW226" s="13" t="s">
        <v>33</v>
      </c>
      <c r="AX226" s="13" t="s">
        <v>76</v>
      </c>
      <c r="AY226" s="241" t="s">
        <v>134</v>
      </c>
    </row>
    <row r="227" s="13" customFormat="1">
      <c r="A227" s="13"/>
      <c r="B227" s="230"/>
      <c r="C227" s="231"/>
      <c r="D227" s="232" t="s">
        <v>142</v>
      </c>
      <c r="E227" s="233" t="s">
        <v>1</v>
      </c>
      <c r="F227" s="234" t="s">
        <v>301</v>
      </c>
      <c r="G227" s="231"/>
      <c r="H227" s="235">
        <v>0.26300000000000001</v>
      </c>
      <c r="I227" s="236"/>
      <c r="J227" s="231"/>
      <c r="K227" s="231"/>
      <c r="L227" s="237"/>
      <c r="M227" s="238"/>
      <c r="N227" s="239"/>
      <c r="O227" s="239"/>
      <c r="P227" s="239"/>
      <c r="Q227" s="239"/>
      <c r="R227" s="239"/>
      <c r="S227" s="239"/>
      <c r="T227" s="240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1" t="s">
        <v>142</v>
      </c>
      <c r="AU227" s="241" t="s">
        <v>86</v>
      </c>
      <c r="AV227" s="13" t="s">
        <v>86</v>
      </c>
      <c r="AW227" s="13" t="s">
        <v>33</v>
      </c>
      <c r="AX227" s="13" t="s">
        <v>76</v>
      </c>
      <c r="AY227" s="241" t="s">
        <v>134</v>
      </c>
    </row>
    <row r="228" s="13" customFormat="1">
      <c r="A228" s="13"/>
      <c r="B228" s="230"/>
      <c r="C228" s="231"/>
      <c r="D228" s="232" t="s">
        <v>142</v>
      </c>
      <c r="E228" s="233" t="s">
        <v>1</v>
      </c>
      <c r="F228" s="234" t="s">
        <v>302</v>
      </c>
      <c r="G228" s="231"/>
      <c r="H228" s="235">
        <v>0.56000000000000005</v>
      </c>
      <c r="I228" s="236"/>
      <c r="J228" s="231"/>
      <c r="K228" s="231"/>
      <c r="L228" s="237"/>
      <c r="M228" s="238"/>
      <c r="N228" s="239"/>
      <c r="O228" s="239"/>
      <c r="P228" s="239"/>
      <c r="Q228" s="239"/>
      <c r="R228" s="239"/>
      <c r="S228" s="239"/>
      <c r="T228" s="240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1" t="s">
        <v>142</v>
      </c>
      <c r="AU228" s="241" t="s">
        <v>86</v>
      </c>
      <c r="AV228" s="13" t="s">
        <v>86</v>
      </c>
      <c r="AW228" s="13" t="s">
        <v>33</v>
      </c>
      <c r="AX228" s="13" t="s">
        <v>76</v>
      </c>
      <c r="AY228" s="241" t="s">
        <v>134</v>
      </c>
    </row>
    <row r="229" s="14" customFormat="1">
      <c r="A229" s="14"/>
      <c r="B229" s="242"/>
      <c r="C229" s="243"/>
      <c r="D229" s="232" t="s">
        <v>142</v>
      </c>
      <c r="E229" s="244" t="s">
        <v>1</v>
      </c>
      <c r="F229" s="245" t="s">
        <v>144</v>
      </c>
      <c r="G229" s="243"/>
      <c r="H229" s="246">
        <v>3.6299999999999999</v>
      </c>
      <c r="I229" s="247"/>
      <c r="J229" s="243"/>
      <c r="K229" s="243"/>
      <c r="L229" s="248"/>
      <c r="M229" s="249"/>
      <c r="N229" s="250"/>
      <c r="O229" s="250"/>
      <c r="P229" s="250"/>
      <c r="Q229" s="250"/>
      <c r="R229" s="250"/>
      <c r="S229" s="250"/>
      <c r="T229" s="251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2" t="s">
        <v>142</v>
      </c>
      <c r="AU229" s="252" t="s">
        <v>86</v>
      </c>
      <c r="AV229" s="14" t="s">
        <v>140</v>
      </c>
      <c r="AW229" s="14" t="s">
        <v>33</v>
      </c>
      <c r="AX229" s="14" t="s">
        <v>84</v>
      </c>
      <c r="AY229" s="252" t="s">
        <v>134</v>
      </c>
    </row>
    <row r="230" s="2" customFormat="1">
      <c r="A230" s="37"/>
      <c r="B230" s="38"/>
      <c r="C230" s="253" t="s">
        <v>303</v>
      </c>
      <c r="D230" s="253" t="s">
        <v>189</v>
      </c>
      <c r="E230" s="254" t="s">
        <v>304</v>
      </c>
      <c r="F230" s="255" t="s">
        <v>305</v>
      </c>
      <c r="G230" s="256" t="s">
        <v>306</v>
      </c>
      <c r="H230" s="257">
        <v>2</v>
      </c>
      <c r="I230" s="258"/>
      <c r="J230" s="259">
        <f>ROUND(I230*H230,2)</f>
        <v>0</v>
      </c>
      <c r="K230" s="255" t="s">
        <v>148</v>
      </c>
      <c r="L230" s="260"/>
      <c r="M230" s="261" t="s">
        <v>1</v>
      </c>
      <c r="N230" s="262" t="s">
        <v>41</v>
      </c>
      <c r="O230" s="90"/>
      <c r="P230" s="226">
        <f>O230*H230</f>
        <v>0</v>
      </c>
      <c r="Q230" s="226">
        <v>0.023</v>
      </c>
      <c r="R230" s="226">
        <f>Q230*H230</f>
        <v>0.045999999999999999</v>
      </c>
      <c r="S230" s="226">
        <v>0</v>
      </c>
      <c r="T230" s="227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28" t="s">
        <v>175</v>
      </c>
      <c r="AT230" s="228" t="s">
        <v>189</v>
      </c>
      <c r="AU230" s="228" t="s">
        <v>86</v>
      </c>
      <c r="AY230" s="16" t="s">
        <v>134</v>
      </c>
      <c r="BE230" s="229">
        <f>IF(N230="základní",J230,0)</f>
        <v>0</v>
      </c>
      <c r="BF230" s="229">
        <f>IF(N230="snížená",J230,0)</f>
        <v>0</v>
      </c>
      <c r="BG230" s="229">
        <f>IF(N230="zákl. přenesená",J230,0)</f>
        <v>0</v>
      </c>
      <c r="BH230" s="229">
        <f>IF(N230="sníž. přenesená",J230,0)</f>
        <v>0</v>
      </c>
      <c r="BI230" s="229">
        <f>IF(N230="nulová",J230,0)</f>
        <v>0</v>
      </c>
      <c r="BJ230" s="16" t="s">
        <v>84</v>
      </c>
      <c r="BK230" s="229">
        <f>ROUND(I230*H230,2)</f>
        <v>0</v>
      </c>
      <c r="BL230" s="16" t="s">
        <v>140</v>
      </c>
      <c r="BM230" s="228" t="s">
        <v>307</v>
      </c>
    </row>
    <row r="231" s="2" customFormat="1" ht="21.75" customHeight="1">
      <c r="A231" s="37"/>
      <c r="B231" s="38"/>
      <c r="C231" s="217" t="s">
        <v>308</v>
      </c>
      <c r="D231" s="217" t="s">
        <v>136</v>
      </c>
      <c r="E231" s="218" t="s">
        <v>309</v>
      </c>
      <c r="F231" s="219" t="s">
        <v>310</v>
      </c>
      <c r="G231" s="220" t="s">
        <v>185</v>
      </c>
      <c r="H231" s="221">
        <v>8</v>
      </c>
      <c r="I231" s="222"/>
      <c r="J231" s="223">
        <f>ROUND(I231*H231,2)</f>
        <v>0</v>
      </c>
      <c r="K231" s="219" t="s">
        <v>1</v>
      </c>
      <c r="L231" s="43"/>
      <c r="M231" s="224" t="s">
        <v>1</v>
      </c>
      <c r="N231" s="225" t="s">
        <v>41</v>
      </c>
      <c r="O231" s="90"/>
      <c r="P231" s="226">
        <f>O231*H231</f>
        <v>0</v>
      </c>
      <c r="Q231" s="226">
        <v>6.0000000000000002E-05</v>
      </c>
      <c r="R231" s="226">
        <f>Q231*H231</f>
        <v>0.00048000000000000001</v>
      </c>
      <c r="S231" s="226">
        <v>0</v>
      </c>
      <c r="T231" s="227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28" t="s">
        <v>140</v>
      </c>
      <c r="AT231" s="228" t="s">
        <v>136</v>
      </c>
      <c r="AU231" s="228" t="s">
        <v>86</v>
      </c>
      <c r="AY231" s="16" t="s">
        <v>134</v>
      </c>
      <c r="BE231" s="229">
        <f>IF(N231="základní",J231,0)</f>
        <v>0</v>
      </c>
      <c r="BF231" s="229">
        <f>IF(N231="snížená",J231,0)</f>
        <v>0</v>
      </c>
      <c r="BG231" s="229">
        <f>IF(N231="zákl. přenesená",J231,0)</f>
        <v>0</v>
      </c>
      <c r="BH231" s="229">
        <f>IF(N231="sníž. přenesená",J231,0)</f>
        <v>0</v>
      </c>
      <c r="BI231" s="229">
        <f>IF(N231="nulová",J231,0)</f>
        <v>0</v>
      </c>
      <c r="BJ231" s="16" t="s">
        <v>84</v>
      </c>
      <c r="BK231" s="229">
        <f>ROUND(I231*H231,2)</f>
        <v>0</v>
      </c>
      <c r="BL231" s="16" t="s">
        <v>140</v>
      </c>
      <c r="BM231" s="228" t="s">
        <v>311</v>
      </c>
    </row>
    <row r="232" s="13" customFormat="1">
      <c r="A232" s="13"/>
      <c r="B232" s="230"/>
      <c r="C232" s="231"/>
      <c r="D232" s="232" t="s">
        <v>142</v>
      </c>
      <c r="E232" s="233" t="s">
        <v>1</v>
      </c>
      <c r="F232" s="234" t="s">
        <v>312</v>
      </c>
      <c r="G232" s="231"/>
      <c r="H232" s="235">
        <v>8</v>
      </c>
      <c r="I232" s="236"/>
      <c r="J232" s="231"/>
      <c r="K232" s="231"/>
      <c r="L232" s="237"/>
      <c r="M232" s="238"/>
      <c r="N232" s="239"/>
      <c r="O232" s="239"/>
      <c r="P232" s="239"/>
      <c r="Q232" s="239"/>
      <c r="R232" s="239"/>
      <c r="S232" s="239"/>
      <c r="T232" s="240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1" t="s">
        <v>142</v>
      </c>
      <c r="AU232" s="241" t="s">
        <v>86</v>
      </c>
      <c r="AV232" s="13" t="s">
        <v>86</v>
      </c>
      <c r="AW232" s="13" t="s">
        <v>33</v>
      </c>
      <c r="AX232" s="13" t="s">
        <v>76</v>
      </c>
      <c r="AY232" s="241" t="s">
        <v>134</v>
      </c>
    </row>
    <row r="233" s="14" customFormat="1">
      <c r="A233" s="14"/>
      <c r="B233" s="242"/>
      <c r="C233" s="243"/>
      <c r="D233" s="232" t="s">
        <v>142</v>
      </c>
      <c r="E233" s="244" t="s">
        <v>1</v>
      </c>
      <c r="F233" s="245" t="s">
        <v>144</v>
      </c>
      <c r="G233" s="243"/>
      <c r="H233" s="246">
        <v>8</v>
      </c>
      <c r="I233" s="247"/>
      <c r="J233" s="243"/>
      <c r="K233" s="243"/>
      <c r="L233" s="248"/>
      <c r="M233" s="249"/>
      <c r="N233" s="250"/>
      <c r="O233" s="250"/>
      <c r="P233" s="250"/>
      <c r="Q233" s="250"/>
      <c r="R233" s="250"/>
      <c r="S233" s="250"/>
      <c r="T233" s="251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2" t="s">
        <v>142</v>
      </c>
      <c r="AU233" s="252" t="s">
        <v>86</v>
      </c>
      <c r="AV233" s="14" t="s">
        <v>140</v>
      </c>
      <c r="AW233" s="14" t="s">
        <v>33</v>
      </c>
      <c r="AX233" s="14" t="s">
        <v>84</v>
      </c>
      <c r="AY233" s="252" t="s">
        <v>134</v>
      </c>
    </row>
    <row r="234" s="2" customFormat="1">
      <c r="A234" s="37"/>
      <c r="B234" s="38"/>
      <c r="C234" s="217" t="s">
        <v>313</v>
      </c>
      <c r="D234" s="217" t="s">
        <v>136</v>
      </c>
      <c r="E234" s="218" t="s">
        <v>314</v>
      </c>
      <c r="F234" s="219" t="s">
        <v>315</v>
      </c>
      <c r="G234" s="220" t="s">
        <v>185</v>
      </c>
      <c r="H234" s="221">
        <v>8</v>
      </c>
      <c r="I234" s="222"/>
      <c r="J234" s="223">
        <f>ROUND(I234*H234,2)</f>
        <v>0</v>
      </c>
      <c r="K234" s="219" t="s">
        <v>1</v>
      </c>
      <c r="L234" s="43"/>
      <c r="M234" s="224" t="s">
        <v>1</v>
      </c>
      <c r="N234" s="225" t="s">
        <v>41</v>
      </c>
      <c r="O234" s="90"/>
      <c r="P234" s="226">
        <f>O234*H234</f>
        <v>0</v>
      </c>
      <c r="Q234" s="226">
        <v>0.36965999999999999</v>
      </c>
      <c r="R234" s="226">
        <f>Q234*H234</f>
        <v>2.9572799999999999</v>
      </c>
      <c r="S234" s="226">
        <v>0</v>
      </c>
      <c r="T234" s="227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28" t="s">
        <v>140</v>
      </c>
      <c r="AT234" s="228" t="s">
        <v>136</v>
      </c>
      <c r="AU234" s="228" t="s">
        <v>86</v>
      </c>
      <c r="AY234" s="16" t="s">
        <v>134</v>
      </c>
      <c r="BE234" s="229">
        <f>IF(N234="základní",J234,0)</f>
        <v>0</v>
      </c>
      <c r="BF234" s="229">
        <f>IF(N234="snížená",J234,0)</f>
        <v>0</v>
      </c>
      <c r="BG234" s="229">
        <f>IF(N234="zákl. přenesená",J234,0)</f>
        <v>0</v>
      </c>
      <c r="BH234" s="229">
        <f>IF(N234="sníž. přenesená",J234,0)</f>
        <v>0</v>
      </c>
      <c r="BI234" s="229">
        <f>IF(N234="nulová",J234,0)</f>
        <v>0</v>
      </c>
      <c r="BJ234" s="16" t="s">
        <v>84</v>
      </c>
      <c r="BK234" s="229">
        <f>ROUND(I234*H234,2)</f>
        <v>0</v>
      </c>
      <c r="BL234" s="16" t="s">
        <v>140</v>
      </c>
      <c r="BM234" s="228" t="s">
        <v>316</v>
      </c>
    </row>
    <row r="235" s="13" customFormat="1">
      <c r="A235" s="13"/>
      <c r="B235" s="230"/>
      <c r="C235" s="231"/>
      <c r="D235" s="232" t="s">
        <v>142</v>
      </c>
      <c r="E235" s="233" t="s">
        <v>1</v>
      </c>
      <c r="F235" s="234" t="s">
        <v>312</v>
      </c>
      <c r="G235" s="231"/>
      <c r="H235" s="235">
        <v>8</v>
      </c>
      <c r="I235" s="236"/>
      <c r="J235" s="231"/>
      <c r="K235" s="231"/>
      <c r="L235" s="237"/>
      <c r="M235" s="238"/>
      <c r="N235" s="239"/>
      <c r="O235" s="239"/>
      <c r="P235" s="239"/>
      <c r="Q235" s="239"/>
      <c r="R235" s="239"/>
      <c r="S235" s="239"/>
      <c r="T235" s="240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1" t="s">
        <v>142</v>
      </c>
      <c r="AU235" s="241" t="s">
        <v>86</v>
      </c>
      <c r="AV235" s="13" t="s">
        <v>86</v>
      </c>
      <c r="AW235" s="13" t="s">
        <v>33</v>
      </c>
      <c r="AX235" s="13" t="s">
        <v>76</v>
      </c>
      <c r="AY235" s="241" t="s">
        <v>134</v>
      </c>
    </row>
    <row r="236" s="14" customFormat="1">
      <c r="A236" s="14"/>
      <c r="B236" s="242"/>
      <c r="C236" s="243"/>
      <c r="D236" s="232" t="s">
        <v>142</v>
      </c>
      <c r="E236" s="244" t="s">
        <v>1</v>
      </c>
      <c r="F236" s="245" t="s">
        <v>144</v>
      </c>
      <c r="G236" s="243"/>
      <c r="H236" s="246">
        <v>8</v>
      </c>
      <c r="I236" s="247"/>
      <c r="J236" s="243"/>
      <c r="K236" s="243"/>
      <c r="L236" s="248"/>
      <c r="M236" s="249"/>
      <c r="N236" s="250"/>
      <c r="O236" s="250"/>
      <c r="P236" s="250"/>
      <c r="Q236" s="250"/>
      <c r="R236" s="250"/>
      <c r="S236" s="250"/>
      <c r="T236" s="251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2" t="s">
        <v>142</v>
      </c>
      <c r="AU236" s="252" t="s">
        <v>86</v>
      </c>
      <c r="AV236" s="14" t="s">
        <v>140</v>
      </c>
      <c r="AW236" s="14" t="s">
        <v>33</v>
      </c>
      <c r="AX236" s="14" t="s">
        <v>84</v>
      </c>
      <c r="AY236" s="252" t="s">
        <v>134</v>
      </c>
    </row>
    <row r="237" s="2" customFormat="1" ht="21.75" customHeight="1">
      <c r="A237" s="37"/>
      <c r="B237" s="38"/>
      <c r="C237" s="217" t="s">
        <v>143</v>
      </c>
      <c r="D237" s="217" t="s">
        <v>136</v>
      </c>
      <c r="E237" s="218" t="s">
        <v>317</v>
      </c>
      <c r="F237" s="219" t="s">
        <v>318</v>
      </c>
      <c r="G237" s="220" t="s">
        <v>147</v>
      </c>
      <c r="H237" s="221">
        <v>600</v>
      </c>
      <c r="I237" s="222"/>
      <c r="J237" s="223">
        <f>ROUND(I237*H237,2)</f>
        <v>0</v>
      </c>
      <c r="K237" s="219" t="s">
        <v>1</v>
      </c>
      <c r="L237" s="43"/>
      <c r="M237" s="224" t="s">
        <v>1</v>
      </c>
      <c r="N237" s="225" t="s">
        <v>41</v>
      </c>
      <c r="O237" s="90"/>
      <c r="P237" s="226">
        <f>O237*H237</f>
        <v>0</v>
      </c>
      <c r="Q237" s="226">
        <v>0</v>
      </c>
      <c r="R237" s="226">
        <f>Q237*H237</f>
        <v>0</v>
      </c>
      <c r="S237" s="226">
        <v>0</v>
      </c>
      <c r="T237" s="227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28" t="s">
        <v>140</v>
      </c>
      <c r="AT237" s="228" t="s">
        <v>136</v>
      </c>
      <c r="AU237" s="228" t="s">
        <v>86</v>
      </c>
      <c r="AY237" s="16" t="s">
        <v>134</v>
      </c>
      <c r="BE237" s="229">
        <f>IF(N237="základní",J237,0)</f>
        <v>0</v>
      </c>
      <c r="BF237" s="229">
        <f>IF(N237="snížená",J237,0)</f>
        <v>0</v>
      </c>
      <c r="BG237" s="229">
        <f>IF(N237="zákl. přenesená",J237,0)</f>
        <v>0</v>
      </c>
      <c r="BH237" s="229">
        <f>IF(N237="sníž. přenesená",J237,0)</f>
        <v>0</v>
      </c>
      <c r="BI237" s="229">
        <f>IF(N237="nulová",J237,0)</f>
        <v>0</v>
      </c>
      <c r="BJ237" s="16" t="s">
        <v>84</v>
      </c>
      <c r="BK237" s="229">
        <f>ROUND(I237*H237,2)</f>
        <v>0</v>
      </c>
      <c r="BL237" s="16" t="s">
        <v>140</v>
      </c>
      <c r="BM237" s="228" t="s">
        <v>319</v>
      </c>
    </row>
    <row r="238" s="13" customFormat="1">
      <c r="A238" s="13"/>
      <c r="B238" s="230"/>
      <c r="C238" s="231"/>
      <c r="D238" s="232" t="s">
        <v>142</v>
      </c>
      <c r="E238" s="233" t="s">
        <v>1</v>
      </c>
      <c r="F238" s="234" t="s">
        <v>320</v>
      </c>
      <c r="G238" s="231"/>
      <c r="H238" s="235">
        <v>600</v>
      </c>
      <c r="I238" s="236"/>
      <c r="J238" s="231"/>
      <c r="K238" s="231"/>
      <c r="L238" s="237"/>
      <c r="M238" s="238"/>
      <c r="N238" s="239"/>
      <c r="O238" s="239"/>
      <c r="P238" s="239"/>
      <c r="Q238" s="239"/>
      <c r="R238" s="239"/>
      <c r="S238" s="239"/>
      <c r="T238" s="240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1" t="s">
        <v>142</v>
      </c>
      <c r="AU238" s="241" t="s">
        <v>86</v>
      </c>
      <c r="AV238" s="13" t="s">
        <v>86</v>
      </c>
      <c r="AW238" s="13" t="s">
        <v>33</v>
      </c>
      <c r="AX238" s="13" t="s">
        <v>76</v>
      </c>
      <c r="AY238" s="241" t="s">
        <v>134</v>
      </c>
    </row>
    <row r="239" s="14" customFormat="1">
      <c r="A239" s="14"/>
      <c r="B239" s="242"/>
      <c r="C239" s="243"/>
      <c r="D239" s="232" t="s">
        <v>142</v>
      </c>
      <c r="E239" s="244" t="s">
        <v>1</v>
      </c>
      <c r="F239" s="245" t="s">
        <v>144</v>
      </c>
      <c r="G239" s="243"/>
      <c r="H239" s="246">
        <v>600</v>
      </c>
      <c r="I239" s="247"/>
      <c r="J239" s="243"/>
      <c r="K239" s="243"/>
      <c r="L239" s="248"/>
      <c r="M239" s="249"/>
      <c r="N239" s="250"/>
      <c r="O239" s="250"/>
      <c r="P239" s="250"/>
      <c r="Q239" s="250"/>
      <c r="R239" s="250"/>
      <c r="S239" s="250"/>
      <c r="T239" s="251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2" t="s">
        <v>142</v>
      </c>
      <c r="AU239" s="252" t="s">
        <v>86</v>
      </c>
      <c r="AV239" s="14" t="s">
        <v>140</v>
      </c>
      <c r="AW239" s="14" t="s">
        <v>33</v>
      </c>
      <c r="AX239" s="14" t="s">
        <v>84</v>
      </c>
      <c r="AY239" s="252" t="s">
        <v>134</v>
      </c>
    </row>
    <row r="240" s="2" customFormat="1" ht="16.5" customHeight="1">
      <c r="A240" s="37"/>
      <c r="B240" s="38"/>
      <c r="C240" s="217" t="s">
        <v>321</v>
      </c>
      <c r="D240" s="217" t="s">
        <v>136</v>
      </c>
      <c r="E240" s="218" t="s">
        <v>322</v>
      </c>
      <c r="F240" s="219" t="s">
        <v>323</v>
      </c>
      <c r="G240" s="220" t="s">
        <v>147</v>
      </c>
      <c r="H240" s="221">
        <v>187.5</v>
      </c>
      <c r="I240" s="222"/>
      <c r="J240" s="223">
        <f>ROUND(I240*H240,2)</f>
        <v>0</v>
      </c>
      <c r="K240" s="219" t="s">
        <v>1</v>
      </c>
      <c r="L240" s="43"/>
      <c r="M240" s="224" t="s">
        <v>1</v>
      </c>
      <c r="N240" s="225" t="s">
        <v>41</v>
      </c>
      <c r="O240" s="90"/>
      <c r="P240" s="226">
        <f>O240*H240</f>
        <v>0</v>
      </c>
      <c r="Q240" s="226">
        <v>0</v>
      </c>
      <c r="R240" s="226">
        <f>Q240*H240</f>
        <v>0</v>
      </c>
      <c r="S240" s="226">
        <v>0</v>
      </c>
      <c r="T240" s="227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28" t="s">
        <v>140</v>
      </c>
      <c r="AT240" s="228" t="s">
        <v>136</v>
      </c>
      <c r="AU240" s="228" t="s">
        <v>86</v>
      </c>
      <c r="AY240" s="16" t="s">
        <v>134</v>
      </c>
      <c r="BE240" s="229">
        <f>IF(N240="základní",J240,0)</f>
        <v>0</v>
      </c>
      <c r="BF240" s="229">
        <f>IF(N240="snížená",J240,0)</f>
        <v>0</v>
      </c>
      <c r="BG240" s="229">
        <f>IF(N240="zákl. přenesená",J240,0)</f>
        <v>0</v>
      </c>
      <c r="BH240" s="229">
        <f>IF(N240="sníž. přenesená",J240,0)</f>
        <v>0</v>
      </c>
      <c r="BI240" s="229">
        <f>IF(N240="nulová",J240,0)</f>
        <v>0</v>
      </c>
      <c r="BJ240" s="16" t="s">
        <v>84</v>
      </c>
      <c r="BK240" s="229">
        <f>ROUND(I240*H240,2)</f>
        <v>0</v>
      </c>
      <c r="BL240" s="16" t="s">
        <v>140</v>
      </c>
      <c r="BM240" s="228" t="s">
        <v>324</v>
      </c>
    </row>
    <row r="241" s="2" customFormat="1">
      <c r="A241" s="37"/>
      <c r="B241" s="38"/>
      <c r="C241" s="39"/>
      <c r="D241" s="232" t="s">
        <v>194</v>
      </c>
      <c r="E241" s="39"/>
      <c r="F241" s="263" t="s">
        <v>325</v>
      </c>
      <c r="G241" s="39"/>
      <c r="H241" s="39"/>
      <c r="I241" s="264"/>
      <c r="J241" s="39"/>
      <c r="K241" s="39"/>
      <c r="L241" s="43"/>
      <c r="M241" s="265"/>
      <c r="N241" s="266"/>
      <c r="O241" s="90"/>
      <c r="P241" s="90"/>
      <c r="Q241" s="90"/>
      <c r="R241" s="90"/>
      <c r="S241" s="90"/>
      <c r="T241" s="91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6" t="s">
        <v>194</v>
      </c>
      <c r="AU241" s="16" t="s">
        <v>86</v>
      </c>
    </row>
    <row r="242" s="13" customFormat="1">
      <c r="A242" s="13"/>
      <c r="B242" s="230"/>
      <c r="C242" s="231"/>
      <c r="D242" s="232" t="s">
        <v>142</v>
      </c>
      <c r="E242" s="233" t="s">
        <v>1</v>
      </c>
      <c r="F242" s="234" t="s">
        <v>326</v>
      </c>
      <c r="G242" s="231"/>
      <c r="H242" s="235">
        <v>187.5</v>
      </c>
      <c r="I242" s="236"/>
      <c r="J242" s="231"/>
      <c r="K242" s="231"/>
      <c r="L242" s="237"/>
      <c r="M242" s="238"/>
      <c r="N242" s="239"/>
      <c r="O242" s="239"/>
      <c r="P242" s="239"/>
      <c r="Q242" s="239"/>
      <c r="R242" s="239"/>
      <c r="S242" s="239"/>
      <c r="T242" s="240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1" t="s">
        <v>142</v>
      </c>
      <c r="AU242" s="241" t="s">
        <v>86</v>
      </c>
      <c r="AV242" s="13" t="s">
        <v>86</v>
      </c>
      <c r="AW242" s="13" t="s">
        <v>33</v>
      </c>
      <c r="AX242" s="13" t="s">
        <v>76</v>
      </c>
      <c r="AY242" s="241" t="s">
        <v>134</v>
      </c>
    </row>
    <row r="243" s="14" customFormat="1">
      <c r="A243" s="14"/>
      <c r="B243" s="242"/>
      <c r="C243" s="243"/>
      <c r="D243" s="232" t="s">
        <v>142</v>
      </c>
      <c r="E243" s="244" t="s">
        <v>1</v>
      </c>
      <c r="F243" s="245" t="s">
        <v>144</v>
      </c>
      <c r="G243" s="243"/>
      <c r="H243" s="246">
        <v>187.5</v>
      </c>
      <c r="I243" s="247"/>
      <c r="J243" s="243"/>
      <c r="K243" s="243"/>
      <c r="L243" s="248"/>
      <c r="M243" s="249"/>
      <c r="N243" s="250"/>
      <c r="O243" s="250"/>
      <c r="P243" s="250"/>
      <c r="Q243" s="250"/>
      <c r="R243" s="250"/>
      <c r="S243" s="250"/>
      <c r="T243" s="251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2" t="s">
        <v>142</v>
      </c>
      <c r="AU243" s="252" t="s">
        <v>86</v>
      </c>
      <c r="AV243" s="14" t="s">
        <v>140</v>
      </c>
      <c r="AW243" s="14" t="s">
        <v>33</v>
      </c>
      <c r="AX243" s="14" t="s">
        <v>84</v>
      </c>
      <c r="AY243" s="252" t="s">
        <v>134</v>
      </c>
    </row>
    <row r="244" s="2" customFormat="1">
      <c r="A244" s="37"/>
      <c r="B244" s="38"/>
      <c r="C244" s="253" t="s">
        <v>327</v>
      </c>
      <c r="D244" s="253" t="s">
        <v>189</v>
      </c>
      <c r="E244" s="254" t="s">
        <v>328</v>
      </c>
      <c r="F244" s="255" t="s">
        <v>329</v>
      </c>
      <c r="G244" s="256" t="s">
        <v>147</v>
      </c>
      <c r="H244" s="257">
        <v>187.5</v>
      </c>
      <c r="I244" s="258"/>
      <c r="J244" s="259">
        <f>ROUND(I244*H244,2)</f>
        <v>0</v>
      </c>
      <c r="K244" s="255" t="s">
        <v>1</v>
      </c>
      <c r="L244" s="260"/>
      <c r="M244" s="261" t="s">
        <v>1</v>
      </c>
      <c r="N244" s="262" t="s">
        <v>41</v>
      </c>
      <c r="O244" s="90"/>
      <c r="P244" s="226">
        <f>O244*H244</f>
        <v>0</v>
      </c>
      <c r="Q244" s="226">
        <v>0.00050000000000000001</v>
      </c>
      <c r="R244" s="226">
        <f>Q244*H244</f>
        <v>0.09375</v>
      </c>
      <c r="S244" s="226">
        <v>0</v>
      </c>
      <c r="T244" s="227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28" t="s">
        <v>175</v>
      </c>
      <c r="AT244" s="228" t="s">
        <v>189</v>
      </c>
      <c r="AU244" s="228" t="s">
        <v>86</v>
      </c>
      <c r="AY244" s="16" t="s">
        <v>134</v>
      </c>
      <c r="BE244" s="229">
        <f>IF(N244="základní",J244,0)</f>
        <v>0</v>
      </c>
      <c r="BF244" s="229">
        <f>IF(N244="snížená",J244,0)</f>
        <v>0</v>
      </c>
      <c r="BG244" s="229">
        <f>IF(N244="zákl. přenesená",J244,0)</f>
        <v>0</v>
      </c>
      <c r="BH244" s="229">
        <f>IF(N244="sníž. přenesená",J244,0)</f>
        <v>0</v>
      </c>
      <c r="BI244" s="229">
        <f>IF(N244="nulová",J244,0)</f>
        <v>0</v>
      </c>
      <c r="BJ244" s="16" t="s">
        <v>84</v>
      </c>
      <c r="BK244" s="229">
        <f>ROUND(I244*H244,2)</f>
        <v>0</v>
      </c>
      <c r="BL244" s="16" t="s">
        <v>140</v>
      </c>
      <c r="BM244" s="228" t="s">
        <v>330</v>
      </c>
    </row>
    <row r="245" s="2" customFormat="1" ht="21.75" customHeight="1">
      <c r="A245" s="37"/>
      <c r="B245" s="38"/>
      <c r="C245" s="217" t="s">
        <v>331</v>
      </c>
      <c r="D245" s="217" t="s">
        <v>136</v>
      </c>
      <c r="E245" s="218" t="s">
        <v>332</v>
      </c>
      <c r="F245" s="219" t="s">
        <v>333</v>
      </c>
      <c r="G245" s="220" t="s">
        <v>147</v>
      </c>
      <c r="H245" s="221">
        <v>24000</v>
      </c>
      <c r="I245" s="222"/>
      <c r="J245" s="223">
        <f>ROUND(I245*H245,2)</f>
        <v>0</v>
      </c>
      <c r="K245" s="219" t="s">
        <v>1</v>
      </c>
      <c r="L245" s="43"/>
      <c r="M245" s="224" t="s">
        <v>1</v>
      </c>
      <c r="N245" s="225" t="s">
        <v>41</v>
      </c>
      <c r="O245" s="90"/>
      <c r="P245" s="226">
        <f>O245*H245</f>
        <v>0</v>
      </c>
      <c r="Q245" s="226">
        <v>0</v>
      </c>
      <c r="R245" s="226">
        <f>Q245*H245</f>
        <v>0</v>
      </c>
      <c r="S245" s="226">
        <v>0</v>
      </c>
      <c r="T245" s="227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28" t="s">
        <v>140</v>
      </c>
      <c r="AT245" s="228" t="s">
        <v>136</v>
      </c>
      <c r="AU245" s="228" t="s">
        <v>86</v>
      </c>
      <c r="AY245" s="16" t="s">
        <v>134</v>
      </c>
      <c r="BE245" s="229">
        <f>IF(N245="základní",J245,0)</f>
        <v>0</v>
      </c>
      <c r="BF245" s="229">
        <f>IF(N245="snížená",J245,0)</f>
        <v>0</v>
      </c>
      <c r="BG245" s="229">
        <f>IF(N245="zákl. přenesená",J245,0)</f>
        <v>0</v>
      </c>
      <c r="BH245" s="229">
        <f>IF(N245="sníž. přenesená",J245,0)</f>
        <v>0</v>
      </c>
      <c r="BI245" s="229">
        <f>IF(N245="nulová",J245,0)</f>
        <v>0</v>
      </c>
      <c r="BJ245" s="16" t="s">
        <v>84</v>
      </c>
      <c r="BK245" s="229">
        <f>ROUND(I245*H245,2)</f>
        <v>0</v>
      </c>
      <c r="BL245" s="16" t="s">
        <v>140</v>
      </c>
      <c r="BM245" s="228" t="s">
        <v>334</v>
      </c>
    </row>
    <row r="246" s="13" customFormat="1">
      <c r="A246" s="13"/>
      <c r="B246" s="230"/>
      <c r="C246" s="231"/>
      <c r="D246" s="232" t="s">
        <v>142</v>
      </c>
      <c r="E246" s="233" t="s">
        <v>1</v>
      </c>
      <c r="F246" s="234" t="s">
        <v>335</v>
      </c>
      <c r="G246" s="231"/>
      <c r="H246" s="235">
        <v>24000</v>
      </c>
      <c r="I246" s="236"/>
      <c r="J246" s="231"/>
      <c r="K246" s="231"/>
      <c r="L246" s="237"/>
      <c r="M246" s="238"/>
      <c r="N246" s="239"/>
      <c r="O246" s="239"/>
      <c r="P246" s="239"/>
      <c r="Q246" s="239"/>
      <c r="R246" s="239"/>
      <c r="S246" s="239"/>
      <c r="T246" s="240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1" t="s">
        <v>142</v>
      </c>
      <c r="AU246" s="241" t="s">
        <v>86</v>
      </c>
      <c r="AV246" s="13" t="s">
        <v>86</v>
      </c>
      <c r="AW246" s="13" t="s">
        <v>33</v>
      </c>
      <c r="AX246" s="13" t="s">
        <v>76</v>
      </c>
      <c r="AY246" s="241" t="s">
        <v>134</v>
      </c>
    </row>
    <row r="247" s="14" customFormat="1">
      <c r="A247" s="14"/>
      <c r="B247" s="242"/>
      <c r="C247" s="243"/>
      <c r="D247" s="232" t="s">
        <v>142</v>
      </c>
      <c r="E247" s="244" t="s">
        <v>1</v>
      </c>
      <c r="F247" s="245" t="s">
        <v>144</v>
      </c>
      <c r="G247" s="243"/>
      <c r="H247" s="246">
        <v>24000</v>
      </c>
      <c r="I247" s="247"/>
      <c r="J247" s="243"/>
      <c r="K247" s="243"/>
      <c r="L247" s="248"/>
      <c r="M247" s="249"/>
      <c r="N247" s="250"/>
      <c r="O247" s="250"/>
      <c r="P247" s="250"/>
      <c r="Q247" s="250"/>
      <c r="R247" s="250"/>
      <c r="S247" s="250"/>
      <c r="T247" s="251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2" t="s">
        <v>142</v>
      </c>
      <c r="AU247" s="252" t="s">
        <v>86</v>
      </c>
      <c r="AV247" s="14" t="s">
        <v>140</v>
      </c>
      <c r="AW247" s="14" t="s">
        <v>33</v>
      </c>
      <c r="AX247" s="14" t="s">
        <v>84</v>
      </c>
      <c r="AY247" s="252" t="s">
        <v>134</v>
      </c>
    </row>
    <row r="248" s="2" customFormat="1" ht="21.75" customHeight="1">
      <c r="A248" s="37"/>
      <c r="B248" s="38"/>
      <c r="C248" s="217" t="s">
        <v>336</v>
      </c>
      <c r="D248" s="217" t="s">
        <v>136</v>
      </c>
      <c r="E248" s="218" t="s">
        <v>337</v>
      </c>
      <c r="F248" s="219" t="s">
        <v>338</v>
      </c>
      <c r="G248" s="220" t="s">
        <v>147</v>
      </c>
      <c r="H248" s="221">
        <v>600</v>
      </c>
      <c r="I248" s="222"/>
      <c r="J248" s="223">
        <f>ROUND(I248*H248,2)</f>
        <v>0</v>
      </c>
      <c r="K248" s="219" t="s">
        <v>1</v>
      </c>
      <c r="L248" s="43"/>
      <c r="M248" s="224" t="s">
        <v>1</v>
      </c>
      <c r="N248" s="225" t="s">
        <v>41</v>
      </c>
      <c r="O248" s="90"/>
      <c r="P248" s="226">
        <f>O248*H248</f>
        <v>0</v>
      </c>
      <c r="Q248" s="226">
        <v>0</v>
      </c>
      <c r="R248" s="226">
        <f>Q248*H248</f>
        <v>0</v>
      </c>
      <c r="S248" s="226">
        <v>0</v>
      </c>
      <c r="T248" s="227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28" t="s">
        <v>140</v>
      </c>
      <c r="AT248" s="228" t="s">
        <v>136</v>
      </c>
      <c r="AU248" s="228" t="s">
        <v>86</v>
      </c>
      <c r="AY248" s="16" t="s">
        <v>134</v>
      </c>
      <c r="BE248" s="229">
        <f>IF(N248="základní",J248,0)</f>
        <v>0</v>
      </c>
      <c r="BF248" s="229">
        <f>IF(N248="snížená",J248,0)</f>
        <v>0</v>
      </c>
      <c r="BG248" s="229">
        <f>IF(N248="zákl. přenesená",J248,0)</f>
        <v>0</v>
      </c>
      <c r="BH248" s="229">
        <f>IF(N248="sníž. přenesená",J248,0)</f>
        <v>0</v>
      </c>
      <c r="BI248" s="229">
        <f>IF(N248="nulová",J248,0)</f>
        <v>0</v>
      </c>
      <c r="BJ248" s="16" t="s">
        <v>84</v>
      </c>
      <c r="BK248" s="229">
        <f>ROUND(I248*H248,2)</f>
        <v>0</v>
      </c>
      <c r="BL248" s="16" t="s">
        <v>140</v>
      </c>
      <c r="BM248" s="228" t="s">
        <v>339</v>
      </c>
    </row>
    <row r="249" s="13" customFormat="1">
      <c r="A249" s="13"/>
      <c r="B249" s="230"/>
      <c r="C249" s="231"/>
      <c r="D249" s="232" t="s">
        <v>142</v>
      </c>
      <c r="E249" s="233" t="s">
        <v>1</v>
      </c>
      <c r="F249" s="234" t="s">
        <v>340</v>
      </c>
      <c r="G249" s="231"/>
      <c r="H249" s="235">
        <v>600</v>
      </c>
      <c r="I249" s="236"/>
      <c r="J249" s="231"/>
      <c r="K249" s="231"/>
      <c r="L249" s="237"/>
      <c r="M249" s="238"/>
      <c r="N249" s="239"/>
      <c r="O249" s="239"/>
      <c r="P249" s="239"/>
      <c r="Q249" s="239"/>
      <c r="R249" s="239"/>
      <c r="S249" s="239"/>
      <c r="T249" s="240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1" t="s">
        <v>142</v>
      </c>
      <c r="AU249" s="241" t="s">
        <v>86</v>
      </c>
      <c r="AV249" s="13" t="s">
        <v>86</v>
      </c>
      <c r="AW249" s="13" t="s">
        <v>33</v>
      </c>
      <c r="AX249" s="13" t="s">
        <v>76</v>
      </c>
      <c r="AY249" s="241" t="s">
        <v>134</v>
      </c>
    </row>
    <row r="250" s="14" customFormat="1">
      <c r="A250" s="14"/>
      <c r="B250" s="242"/>
      <c r="C250" s="243"/>
      <c r="D250" s="232" t="s">
        <v>142</v>
      </c>
      <c r="E250" s="244" t="s">
        <v>1</v>
      </c>
      <c r="F250" s="245" t="s">
        <v>144</v>
      </c>
      <c r="G250" s="243"/>
      <c r="H250" s="246">
        <v>600</v>
      </c>
      <c r="I250" s="247"/>
      <c r="J250" s="243"/>
      <c r="K250" s="243"/>
      <c r="L250" s="248"/>
      <c r="M250" s="249"/>
      <c r="N250" s="250"/>
      <c r="O250" s="250"/>
      <c r="P250" s="250"/>
      <c r="Q250" s="250"/>
      <c r="R250" s="250"/>
      <c r="S250" s="250"/>
      <c r="T250" s="251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2" t="s">
        <v>142</v>
      </c>
      <c r="AU250" s="252" t="s">
        <v>86</v>
      </c>
      <c r="AV250" s="14" t="s">
        <v>140</v>
      </c>
      <c r="AW250" s="14" t="s">
        <v>33</v>
      </c>
      <c r="AX250" s="14" t="s">
        <v>84</v>
      </c>
      <c r="AY250" s="252" t="s">
        <v>134</v>
      </c>
    </row>
    <row r="251" s="2" customFormat="1" ht="33" customHeight="1">
      <c r="A251" s="37"/>
      <c r="B251" s="38"/>
      <c r="C251" s="217" t="s">
        <v>341</v>
      </c>
      <c r="D251" s="217" t="s">
        <v>136</v>
      </c>
      <c r="E251" s="218" t="s">
        <v>342</v>
      </c>
      <c r="F251" s="219" t="s">
        <v>343</v>
      </c>
      <c r="G251" s="220" t="s">
        <v>147</v>
      </c>
      <c r="H251" s="221">
        <v>211</v>
      </c>
      <c r="I251" s="222"/>
      <c r="J251" s="223">
        <f>ROUND(I251*H251,2)</f>
        <v>0</v>
      </c>
      <c r="K251" s="219" t="s">
        <v>1</v>
      </c>
      <c r="L251" s="43"/>
      <c r="M251" s="224" t="s">
        <v>1</v>
      </c>
      <c r="N251" s="225" t="s">
        <v>41</v>
      </c>
      <c r="O251" s="90"/>
      <c r="P251" s="226">
        <f>O251*H251</f>
        <v>0</v>
      </c>
      <c r="Q251" s="226">
        <v>0</v>
      </c>
      <c r="R251" s="226">
        <f>Q251*H251</f>
        <v>0</v>
      </c>
      <c r="S251" s="226">
        <v>0</v>
      </c>
      <c r="T251" s="227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28" t="s">
        <v>140</v>
      </c>
      <c r="AT251" s="228" t="s">
        <v>136</v>
      </c>
      <c r="AU251" s="228" t="s">
        <v>86</v>
      </c>
      <c r="AY251" s="16" t="s">
        <v>134</v>
      </c>
      <c r="BE251" s="229">
        <f>IF(N251="základní",J251,0)</f>
        <v>0</v>
      </c>
      <c r="BF251" s="229">
        <f>IF(N251="snížená",J251,0)</f>
        <v>0</v>
      </c>
      <c r="BG251" s="229">
        <f>IF(N251="zákl. přenesená",J251,0)</f>
        <v>0</v>
      </c>
      <c r="BH251" s="229">
        <f>IF(N251="sníž. přenesená",J251,0)</f>
        <v>0</v>
      </c>
      <c r="BI251" s="229">
        <f>IF(N251="nulová",J251,0)</f>
        <v>0</v>
      </c>
      <c r="BJ251" s="16" t="s">
        <v>84</v>
      </c>
      <c r="BK251" s="229">
        <f>ROUND(I251*H251,2)</f>
        <v>0</v>
      </c>
      <c r="BL251" s="16" t="s">
        <v>140</v>
      </c>
      <c r="BM251" s="228" t="s">
        <v>344</v>
      </c>
    </row>
    <row r="252" s="13" customFormat="1">
      <c r="A252" s="13"/>
      <c r="B252" s="230"/>
      <c r="C252" s="231"/>
      <c r="D252" s="232" t="s">
        <v>142</v>
      </c>
      <c r="E252" s="233" t="s">
        <v>1</v>
      </c>
      <c r="F252" s="234" t="s">
        <v>345</v>
      </c>
      <c r="G252" s="231"/>
      <c r="H252" s="235">
        <v>165</v>
      </c>
      <c r="I252" s="236"/>
      <c r="J252" s="231"/>
      <c r="K252" s="231"/>
      <c r="L252" s="237"/>
      <c r="M252" s="238"/>
      <c r="N252" s="239"/>
      <c r="O252" s="239"/>
      <c r="P252" s="239"/>
      <c r="Q252" s="239"/>
      <c r="R252" s="239"/>
      <c r="S252" s="239"/>
      <c r="T252" s="240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1" t="s">
        <v>142</v>
      </c>
      <c r="AU252" s="241" t="s">
        <v>86</v>
      </c>
      <c r="AV252" s="13" t="s">
        <v>86</v>
      </c>
      <c r="AW252" s="13" t="s">
        <v>33</v>
      </c>
      <c r="AX252" s="13" t="s">
        <v>76</v>
      </c>
      <c r="AY252" s="241" t="s">
        <v>134</v>
      </c>
    </row>
    <row r="253" s="13" customFormat="1">
      <c r="A253" s="13"/>
      <c r="B253" s="230"/>
      <c r="C253" s="231"/>
      <c r="D253" s="232" t="s">
        <v>142</v>
      </c>
      <c r="E253" s="233" t="s">
        <v>1</v>
      </c>
      <c r="F253" s="234" t="s">
        <v>346</v>
      </c>
      <c r="G253" s="231"/>
      <c r="H253" s="235">
        <v>46</v>
      </c>
      <c r="I253" s="236"/>
      <c r="J253" s="231"/>
      <c r="K253" s="231"/>
      <c r="L253" s="237"/>
      <c r="M253" s="238"/>
      <c r="N253" s="239"/>
      <c r="O253" s="239"/>
      <c r="P253" s="239"/>
      <c r="Q253" s="239"/>
      <c r="R253" s="239"/>
      <c r="S253" s="239"/>
      <c r="T253" s="240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1" t="s">
        <v>142</v>
      </c>
      <c r="AU253" s="241" t="s">
        <v>86</v>
      </c>
      <c r="AV253" s="13" t="s">
        <v>86</v>
      </c>
      <c r="AW253" s="13" t="s">
        <v>33</v>
      </c>
      <c r="AX253" s="13" t="s">
        <v>76</v>
      </c>
      <c r="AY253" s="241" t="s">
        <v>134</v>
      </c>
    </row>
    <row r="254" s="14" customFormat="1">
      <c r="A254" s="14"/>
      <c r="B254" s="242"/>
      <c r="C254" s="243"/>
      <c r="D254" s="232" t="s">
        <v>142</v>
      </c>
      <c r="E254" s="244" t="s">
        <v>1</v>
      </c>
      <c r="F254" s="245" t="s">
        <v>144</v>
      </c>
      <c r="G254" s="243"/>
      <c r="H254" s="246">
        <v>211</v>
      </c>
      <c r="I254" s="247"/>
      <c r="J254" s="243"/>
      <c r="K254" s="243"/>
      <c r="L254" s="248"/>
      <c r="M254" s="249"/>
      <c r="N254" s="250"/>
      <c r="O254" s="250"/>
      <c r="P254" s="250"/>
      <c r="Q254" s="250"/>
      <c r="R254" s="250"/>
      <c r="S254" s="250"/>
      <c r="T254" s="251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2" t="s">
        <v>142</v>
      </c>
      <c r="AU254" s="252" t="s">
        <v>86</v>
      </c>
      <c r="AV254" s="14" t="s">
        <v>140</v>
      </c>
      <c r="AW254" s="14" t="s">
        <v>33</v>
      </c>
      <c r="AX254" s="14" t="s">
        <v>84</v>
      </c>
      <c r="AY254" s="252" t="s">
        <v>134</v>
      </c>
    </row>
    <row r="255" s="2" customFormat="1" ht="33" customHeight="1">
      <c r="A255" s="37"/>
      <c r="B255" s="38"/>
      <c r="C255" s="217" t="s">
        <v>347</v>
      </c>
      <c r="D255" s="217" t="s">
        <v>136</v>
      </c>
      <c r="E255" s="218" t="s">
        <v>348</v>
      </c>
      <c r="F255" s="219" t="s">
        <v>349</v>
      </c>
      <c r="G255" s="220" t="s">
        <v>147</v>
      </c>
      <c r="H255" s="221">
        <v>8440</v>
      </c>
      <c r="I255" s="222"/>
      <c r="J255" s="223">
        <f>ROUND(I255*H255,2)</f>
        <v>0</v>
      </c>
      <c r="K255" s="219" t="s">
        <v>1</v>
      </c>
      <c r="L255" s="43"/>
      <c r="M255" s="224" t="s">
        <v>1</v>
      </c>
      <c r="N255" s="225" t="s">
        <v>41</v>
      </c>
      <c r="O255" s="90"/>
      <c r="P255" s="226">
        <f>O255*H255</f>
        <v>0</v>
      </c>
      <c r="Q255" s="226">
        <v>0</v>
      </c>
      <c r="R255" s="226">
        <f>Q255*H255</f>
        <v>0</v>
      </c>
      <c r="S255" s="226">
        <v>0</v>
      </c>
      <c r="T255" s="227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28" t="s">
        <v>140</v>
      </c>
      <c r="AT255" s="228" t="s">
        <v>136</v>
      </c>
      <c r="AU255" s="228" t="s">
        <v>86</v>
      </c>
      <c r="AY255" s="16" t="s">
        <v>134</v>
      </c>
      <c r="BE255" s="229">
        <f>IF(N255="základní",J255,0)</f>
        <v>0</v>
      </c>
      <c r="BF255" s="229">
        <f>IF(N255="snížená",J255,0)</f>
        <v>0</v>
      </c>
      <c r="BG255" s="229">
        <f>IF(N255="zákl. přenesená",J255,0)</f>
        <v>0</v>
      </c>
      <c r="BH255" s="229">
        <f>IF(N255="sníž. přenesená",J255,0)</f>
        <v>0</v>
      </c>
      <c r="BI255" s="229">
        <f>IF(N255="nulová",J255,0)</f>
        <v>0</v>
      </c>
      <c r="BJ255" s="16" t="s">
        <v>84</v>
      </c>
      <c r="BK255" s="229">
        <f>ROUND(I255*H255,2)</f>
        <v>0</v>
      </c>
      <c r="BL255" s="16" t="s">
        <v>140</v>
      </c>
      <c r="BM255" s="228" t="s">
        <v>350</v>
      </c>
    </row>
    <row r="256" s="13" customFormat="1">
      <c r="A256" s="13"/>
      <c r="B256" s="230"/>
      <c r="C256" s="231"/>
      <c r="D256" s="232" t="s">
        <v>142</v>
      </c>
      <c r="E256" s="233" t="s">
        <v>1</v>
      </c>
      <c r="F256" s="234" t="s">
        <v>351</v>
      </c>
      <c r="G256" s="231"/>
      <c r="H256" s="235">
        <v>8440</v>
      </c>
      <c r="I256" s="236"/>
      <c r="J256" s="231"/>
      <c r="K256" s="231"/>
      <c r="L256" s="237"/>
      <c r="M256" s="238"/>
      <c r="N256" s="239"/>
      <c r="O256" s="239"/>
      <c r="P256" s="239"/>
      <c r="Q256" s="239"/>
      <c r="R256" s="239"/>
      <c r="S256" s="239"/>
      <c r="T256" s="240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1" t="s">
        <v>142</v>
      </c>
      <c r="AU256" s="241" t="s">
        <v>86</v>
      </c>
      <c r="AV256" s="13" t="s">
        <v>86</v>
      </c>
      <c r="AW256" s="13" t="s">
        <v>33</v>
      </c>
      <c r="AX256" s="13" t="s">
        <v>76</v>
      </c>
      <c r="AY256" s="241" t="s">
        <v>134</v>
      </c>
    </row>
    <row r="257" s="14" customFormat="1">
      <c r="A257" s="14"/>
      <c r="B257" s="242"/>
      <c r="C257" s="243"/>
      <c r="D257" s="232" t="s">
        <v>142</v>
      </c>
      <c r="E257" s="244" t="s">
        <v>1</v>
      </c>
      <c r="F257" s="245" t="s">
        <v>144</v>
      </c>
      <c r="G257" s="243"/>
      <c r="H257" s="246">
        <v>8440</v>
      </c>
      <c r="I257" s="247"/>
      <c r="J257" s="243"/>
      <c r="K257" s="243"/>
      <c r="L257" s="248"/>
      <c r="M257" s="249"/>
      <c r="N257" s="250"/>
      <c r="O257" s="250"/>
      <c r="P257" s="250"/>
      <c r="Q257" s="250"/>
      <c r="R257" s="250"/>
      <c r="S257" s="250"/>
      <c r="T257" s="251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2" t="s">
        <v>142</v>
      </c>
      <c r="AU257" s="252" t="s">
        <v>86</v>
      </c>
      <c r="AV257" s="14" t="s">
        <v>140</v>
      </c>
      <c r="AW257" s="14" t="s">
        <v>33</v>
      </c>
      <c r="AX257" s="14" t="s">
        <v>84</v>
      </c>
      <c r="AY257" s="252" t="s">
        <v>134</v>
      </c>
    </row>
    <row r="258" s="2" customFormat="1">
      <c r="A258" s="37"/>
      <c r="B258" s="38"/>
      <c r="C258" s="217" t="s">
        <v>352</v>
      </c>
      <c r="D258" s="217" t="s">
        <v>136</v>
      </c>
      <c r="E258" s="218" t="s">
        <v>353</v>
      </c>
      <c r="F258" s="219" t="s">
        <v>354</v>
      </c>
      <c r="G258" s="220" t="s">
        <v>147</v>
      </c>
      <c r="H258" s="221">
        <v>211</v>
      </c>
      <c r="I258" s="222"/>
      <c r="J258" s="223">
        <f>ROUND(I258*H258,2)</f>
        <v>0</v>
      </c>
      <c r="K258" s="219" t="s">
        <v>1</v>
      </c>
      <c r="L258" s="43"/>
      <c r="M258" s="224" t="s">
        <v>1</v>
      </c>
      <c r="N258" s="225" t="s">
        <v>41</v>
      </c>
      <c r="O258" s="90"/>
      <c r="P258" s="226">
        <f>O258*H258</f>
        <v>0</v>
      </c>
      <c r="Q258" s="226">
        <v>0</v>
      </c>
      <c r="R258" s="226">
        <f>Q258*H258</f>
        <v>0</v>
      </c>
      <c r="S258" s="226">
        <v>0</v>
      </c>
      <c r="T258" s="227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28" t="s">
        <v>140</v>
      </c>
      <c r="AT258" s="228" t="s">
        <v>136</v>
      </c>
      <c r="AU258" s="228" t="s">
        <v>86</v>
      </c>
      <c r="AY258" s="16" t="s">
        <v>134</v>
      </c>
      <c r="BE258" s="229">
        <f>IF(N258="základní",J258,0)</f>
        <v>0</v>
      </c>
      <c r="BF258" s="229">
        <f>IF(N258="snížená",J258,0)</f>
        <v>0</v>
      </c>
      <c r="BG258" s="229">
        <f>IF(N258="zákl. přenesená",J258,0)</f>
        <v>0</v>
      </c>
      <c r="BH258" s="229">
        <f>IF(N258="sníž. přenesená",J258,0)</f>
        <v>0</v>
      </c>
      <c r="BI258" s="229">
        <f>IF(N258="nulová",J258,0)</f>
        <v>0</v>
      </c>
      <c r="BJ258" s="16" t="s">
        <v>84</v>
      </c>
      <c r="BK258" s="229">
        <f>ROUND(I258*H258,2)</f>
        <v>0</v>
      </c>
      <c r="BL258" s="16" t="s">
        <v>140</v>
      </c>
      <c r="BM258" s="228" t="s">
        <v>355</v>
      </c>
    </row>
    <row r="259" s="2" customFormat="1" ht="16.5" customHeight="1">
      <c r="A259" s="37"/>
      <c r="B259" s="38"/>
      <c r="C259" s="217" t="s">
        <v>201</v>
      </c>
      <c r="D259" s="217" t="s">
        <v>136</v>
      </c>
      <c r="E259" s="218" t="s">
        <v>356</v>
      </c>
      <c r="F259" s="219" t="s">
        <v>357</v>
      </c>
      <c r="G259" s="220" t="s">
        <v>139</v>
      </c>
      <c r="H259" s="221">
        <v>22.300000000000001</v>
      </c>
      <c r="I259" s="222"/>
      <c r="J259" s="223">
        <f>ROUND(I259*H259,2)</f>
        <v>0</v>
      </c>
      <c r="K259" s="219" t="s">
        <v>1</v>
      </c>
      <c r="L259" s="43"/>
      <c r="M259" s="224" t="s">
        <v>1</v>
      </c>
      <c r="N259" s="225" t="s">
        <v>41</v>
      </c>
      <c r="O259" s="90"/>
      <c r="P259" s="226">
        <f>O259*H259</f>
        <v>0</v>
      </c>
      <c r="Q259" s="226">
        <v>8.3599999999999999E-05</v>
      </c>
      <c r="R259" s="226">
        <f>Q259*H259</f>
        <v>0.0018642800000000001</v>
      </c>
      <c r="S259" s="226">
        <v>0.017999999999999999</v>
      </c>
      <c r="T259" s="227">
        <f>S259*H259</f>
        <v>0.40139999999999998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28" t="s">
        <v>140</v>
      </c>
      <c r="AT259" s="228" t="s">
        <v>136</v>
      </c>
      <c r="AU259" s="228" t="s">
        <v>86</v>
      </c>
      <c r="AY259" s="16" t="s">
        <v>134</v>
      </c>
      <c r="BE259" s="229">
        <f>IF(N259="základní",J259,0)</f>
        <v>0</v>
      </c>
      <c r="BF259" s="229">
        <f>IF(N259="snížená",J259,0)</f>
        <v>0</v>
      </c>
      <c r="BG259" s="229">
        <f>IF(N259="zákl. přenesená",J259,0)</f>
        <v>0</v>
      </c>
      <c r="BH259" s="229">
        <f>IF(N259="sníž. přenesená",J259,0)</f>
        <v>0</v>
      </c>
      <c r="BI259" s="229">
        <f>IF(N259="nulová",J259,0)</f>
        <v>0</v>
      </c>
      <c r="BJ259" s="16" t="s">
        <v>84</v>
      </c>
      <c r="BK259" s="229">
        <f>ROUND(I259*H259,2)</f>
        <v>0</v>
      </c>
      <c r="BL259" s="16" t="s">
        <v>140</v>
      </c>
      <c r="BM259" s="228" t="s">
        <v>358</v>
      </c>
    </row>
    <row r="260" s="13" customFormat="1">
      <c r="A260" s="13"/>
      <c r="B260" s="230"/>
      <c r="C260" s="231"/>
      <c r="D260" s="232" t="s">
        <v>142</v>
      </c>
      <c r="E260" s="233" t="s">
        <v>1</v>
      </c>
      <c r="F260" s="234" t="s">
        <v>359</v>
      </c>
      <c r="G260" s="231"/>
      <c r="H260" s="235">
        <v>22.300000000000001</v>
      </c>
      <c r="I260" s="236"/>
      <c r="J260" s="231"/>
      <c r="K260" s="231"/>
      <c r="L260" s="237"/>
      <c r="M260" s="238"/>
      <c r="N260" s="239"/>
      <c r="O260" s="239"/>
      <c r="P260" s="239"/>
      <c r="Q260" s="239"/>
      <c r="R260" s="239"/>
      <c r="S260" s="239"/>
      <c r="T260" s="240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1" t="s">
        <v>142</v>
      </c>
      <c r="AU260" s="241" t="s">
        <v>86</v>
      </c>
      <c r="AV260" s="13" t="s">
        <v>86</v>
      </c>
      <c r="AW260" s="13" t="s">
        <v>33</v>
      </c>
      <c r="AX260" s="13" t="s">
        <v>76</v>
      </c>
      <c r="AY260" s="241" t="s">
        <v>134</v>
      </c>
    </row>
    <row r="261" s="14" customFormat="1">
      <c r="A261" s="14"/>
      <c r="B261" s="242"/>
      <c r="C261" s="243"/>
      <c r="D261" s="232" t="s">
        <v>142</v>
      </c>
      <c r="E261" s="244" t="s">
        <v>1</v>
      </c>
      <c r="F261" s="245" t="s">
        <v>144</v>
      </c>
      <c r="G261" s="243"/>
      <c r="H261" s="246">
        <v>22.300000000000001</v>
      </c>
      <c r="I261" s="247"/>
      <c r="J261" s="243"/>
      <c r="K261" s="243"/>
      <c r="L261" s="248"/>
      <c r="M261" s="249"/>
      <c r="N261" s="250"/>
      <c r="O261" s="250"/>
      <c r="P261" s="250"/>
      <c r="Q261" s="250"/>
      <c r="R261" s="250"/>
      <c r="S261" s="250"/>
      <c r="T261" s="251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2" t="s">
        <v>142</v>
      </c>
      <c r="AU261" s="252" t="s">
        <v>86</v>
      </c>
      <c r="AV261" s="14" t="s">
        <v>140</v>
      </c>
      <c r="AW261" s="14" t="s">
        <v>33</v>
      </c>
      <c r="AX261" s="14" t="s">
        <v>84</v>
      </c>
      <c r="AY261" s="252" t="s">
        <v>134</v>
      </c>
    </row>
    <row r="262" s="2" customFormat="1" ht="21.75" customHeight="1">
      <c r="A262" s="37"/>
      <c r="B262" s="38"/>
      <c r="C262" s="253" t="s">
        <v>360</v>
      </c>
      <c r="D262" s="253" t="s">
        <v>189</v>
      </c>
      <c r="E262" s="254" t="s">
        <v>361</v>
      </c>
      <c r="F262" s="255" t="s">
        <v>362</v>
      </c>
      <c r="G262" s="256" t="s">
        <v>185</v>
      </c>
      <c r="H262" s="257">
        <v>4</v>
      </c>
      <c r="I262" s="258"/>
      <c r="J262" s="259">
        <f>ROUND(I262*H262,2)</f>
        <v>0</v>
      </c>
      <c r="K262" s="255" t="s">
        <v>1</v>
      </c>
      <c r="L262" s="260"/>
      <c r="M262" s="261" t="s">
        <v>1</v>
      </c>
      <c r="N262" s="262" t="s">
        <v>41</v>
      </c>
      <c r="O262" s="90"/>
      <c r="P262" s="226">
        <f>O262*H262</f>
        <v>0</v>
      </c>
      <c r="Q262" s="226">
        <v>0</v>
      </c>
      <c r="R262" s="226">
        <f>Q262*H262</f>
        <v>0</v>
      </c>
      <c r="S262" s="226">
        <v>0</v>
      </c>
      <c r="T262" s="227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28" t="s">
        <v>175</v>
      </c>
      <c r="AT262" s="228" t="s">
        <v>189</v>
      </c>
      <c r="AU262" s="228" t="s">
        <v>86</v>
      </c>
      <c r="AY262" s="16" t="s">
        <v>134</v>
      </c>
      <c r="BE262" s="229">
        <f>IF(N262="základní",J262,0)</f>
        <v>0</v>
      </c>
      <c r="BF262" s="229">
        <f>IF(N262="snížená",J262,0)</f>
        <v>0</v>
      </c>
      <c r="BG262" s="229">
        <f>IF(N262="zákl. přenesená",J262,0)</f>
        <v>0</v>
      </c>
      <c r="BH262" s="229">
        <f>IF(N262="sníž. přenesená",J262,0)</f>
        <v>0</v>
      </c>
      <c r="BI262" s="229">
        <f>IF(N262="nulová",J262,0)</f>
        <v>0</v>
      </c>
      <c r="BJ262" s="16" t="s">
        <v>84</v>
      </c>
      <c r="BK262" s="229">
        <f>ROUND(I262*H262,2)</f>
        <v>0</v>
      </c>
      <c r="BL262" s="16" t="s">
        <v>140</v>
      </c>
      <c r="BM262" s="228" t="s">
        <v>363</v>
      </c>
    </row>
    <row r="263" s="2" customFormat="1">
      <c r="A263" s="37"/>
      <c r="B263" s="38"/>
      <c r="C263" s="39"/>
      <c r="D263" s="232" t="s">
        <v>194</v>
      </c>
      <c r="E263" s="39"/>
      <c r="F263" s="263" t="s">
        <v>364</v>
      </c>
      <c r="G263" s="39"/>
      <c r="H263" s="39"/>
      <c r="I263" s="264"/>
      <c r="J263" s="39"/>
      <c r="K263" s="39"/>
      <c r="L263" s="43"/>
      <c r="M263" s="265"/>
      <c r="N263" s="266"/>
      <c r="O263" s="90"/>
      <c r="P263" s="90"/>
      <c r="Q263" s="90"/>
      <c r="R263" s="90"/>
      <c r="S263" s="90"/>
      <c r="T263" s="91"/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T263" s="16" t="s">
        <v>194</v>
      </c>
      <c r="AU263" s="16" t="s">
        <v>86</v>
      </c>
    </row>
    <row r="264" s="13" customFormat="1">
      <c r="A264" s="13"/>
      <c r="B264" s="230"/>
      <c r="C264" s="231"/>
      <c r="D264" s="232" t="s">
        <v>142</v>
      </c>
      <c r="E264" s="233" t="s">
        <v>1</v>
      </c>
      <c r="F264" s="234" t="s">
        <v>140</v>
      </c>
      <c r="G264" s="231"/>
      <c r="H264" s="235">
        <v>4</v>
      </c>
      <c r="I264" s="236"/>
      <c r="J264" s="231"/>
      <c r="K264" s="231"/>
      <c r="L264" s="237"/>
      <c r="M264" s="238"/>
      <c r="N264" s="239"/>
      <c r="O264" s="239"/>
      <c r="P264" s="239"/>
      <c r="Q264" s="239"/>
      <c r="R264" s="239"/>
      <c r="S264" s="239"/>
      <c r="T264" s="240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1" t="s">
        <v>142</v>
      </c>
      <c r="AU264" s="241" t="s">
        <v>86</v>
      </c>
      <c r="AV264" s="13" t="s">
        <v>86</v>
      </c>
      <c r="AW264" s="13" t="s">
        <v>33</v>
      </c>
      <c r="AX264" s="13" t="s">
        <v>76</v>
      </c>
      <c r="AY264" s="241" t="s">
        <v>134</v>
      </c>
    </row>
    <row r="265" s="14" customFormat="1">
      <c r="A265" s="14"/>
      <c r="B265" s="242"/>
      <c r="C265" s="243"/>
      <c r="D265" s="232" t="s">
        <v>142</v>
      </c>
      <c r="E265" s="244" t="s">
        <v>1</v>
      </c>
      <c r="F265" s="245" t="s">
        <v>144</v>
      </c>
      <c r="G265" s="243"/>
      <c r="H265" s="246">
        <v>4</v>
      </c>
      <c r="I265" s="247"/>
      <c r="J265" s="243"/>
      <c r="K265" s="243"/>
      <c r="L265" s="248"/>
      <c r="M265" s="249"/>
      <c r="N265" s="250"/>
      <c r="O265" s="250"/>
      <c r="P265" s="250"/>
      <c r="Q265" s="250"/>
      <c r="R265" s="250"/>
      <c r="S265" s="250"/>
      <c r="T265" s="251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2" t="s">
        <v>142</v>
      </c>
      <c r="AU265" s="252" t="s">
        <v>86</v>
      </c>
      <c r="AV265" s="14" t="s">
        <v>140</v>
      </c>
      <c r="AW265" s="14" t="s">
        <v>33</v>
      </c>
      <c r="AX265" s="14" t="s">
        <v>84</v>
      </c>
      <c r="AY265" s="252" t="s">
        <v>134</v>
      </c>
    </row>
    <row r="266" s="2" customFormat="1">
      <c r="A266" s="37"/>
      <c r="B266" s="38"/>
      <c r="C266" s="217" t="s">
        <v>365</v>
      </c>
      <c r="D266" s="217" t="s">
        <v>136</v>
      </c>
      <c r="E266" s="218" t="s">
        <v>366</v>
      </c>
      <c r="F266" s="219" t="s">
        <v>367</v>
      </c>
      <c r="G266" s="220" t="s">
        <v>147</v>
      </c>
      <c r="H266" s="221">
        <v>20</v>
      </c>
      <c r="I266" s="222"/>
      <c r="J266" s="223">
        <f>ROUND(I266*H266,2)</f>
        <v>0</v>
      </c>
      <c r="K266" s="219" t="s">
        <v>148</v>
      </c>
      <c r="L266" s="43"/>
      <c r="M266" s="224" t="s">
        <v>1</v>
      </c>
      <c r="N266" s="225" t="s">
        <v>41</v>
      </c>
      <c r="O266" s="90"/>
      <c r="P266" s="226">
        <f>O266*H266</f>
        <v>0</v>
      </c>
      <c r="Q266" s="226">
        <v>0.038850000000000003</v>
      </c>
      <c r="R266" s="226">
        <f>Q266*H266</f>
        <v>0.77700000000000002</v>
      </c>
      <c r="S266" s="226">
        <v>0</v>
      </c>
      <c r="T266" s="227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28" t="s">
        <v>140</v>
      </c>
      <c r="AT266" s="228" t="s">
        <v>136</v>
      </c>
      <c r="AU266" s="228" t="s">
        <v>86</v>
      </c>
      <c r="AY266" s="16" t="s">
        <v>134</v>
      </c>
      <c r="BE266" s="229">
        <f>IF(N266="základní",J266,0)</f>
        <v>0</v>
      </c>
      <c r="BF266" s="229">
        <f>IF(N266="snížená",J266,0)</f>
        <v>0</v>
      </c>
      <c r="BG266" s="229">
        <f>IF(N266="zákl. přenesená",J266,0)</f>
        <v>0</v>
      </c>
      <c r="BH266" s="229">
        <f>IF(N266="sníž. přenesená",J266,0)</f>
        <v>0</v>
      </c>
      <c r="BI266" s="229">
        <f>IF(N266="nulová",J266,0)</f>
        <v>0</v>
      </c>
      <c r="BJ266" s="16" t="s">
        <v>84</v>
      </c>
      <c r="BK266" s="229">
        <f>ROUND(I266*H266,2)</f>
        <v>0</v>
      </c>
      <c r="BL266" s="16" t="s">
        <v>140</v>
      </c>
      <c r="BM266" s="228" t="s">
        <v>368</v>
      </c>
    </row>
    <row r="267" s="13" customFormat="1">
      <c r="A267" s="13"/>
      <c r="B267" s="230"/>
      <c r="C267" s="231"/>
      <c r="D267" s="232" t="s">
        <v>142</v>
      </c>
      <c r="E267" s="233" t="s">
        <v>1</v>
      </c>
      <c r="F267" s="234" t="s">
        <v>369</v>
      </c>
      <c r="G267" s="231"/>
      <c r="H267" s="235">
        <v>20</v>
      </c>
      <c r="I267" s="236"/>
      <c r="J267" s="231"/>
      <c r="K267" s="231"/>
      <c r="L267" s="237"/>
      <c r="M267" s="238"/>
      <c r="N267" s="239"/>
      <c r="O267" s="239"/>
      <c r="P267" s="239"/>
      <c r="Q267" s="239"/>
      <c r="R267" s="239"/>
      <c r="S267" s="239"/>
      <c r="T267" s="240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1" t="s">
        <v>142</v>
      </c>
      <c r="AU267" s="241" t="s">
        <v>86</v>
      </c>
      <c r="AV267" s="13" t="s">
        <v>86</v>
      </c>
      <c r="AW267" s="13" t="s">
        <v>33</v>
      </c>
      <c r="AX267" s="13" t="s">
        <v>76</v>
      </c>
      <c r="AY267" s="241" t="s">
        <v>134</v>
      </c>
    </row>
    <row r="268" s="14" customFormat="1">
      <c r="A268" s="14"/>
      <c r="B268" s="242"/>
      <c r="C268" s="243"/>
      <c r="D268" s="232" t="s">
        <v>142</v>
      </c>
      <c r="E268" s="244" t="s">
        <v>1</v>
      </c>
      <c r="F268" s="245" t="s">
        <v>144</v>
      </c>
      <c r="G268" s="243"/>
      <c r="H268" s="246">
        <v>20</v>
      </c>
      <c r="I268" s="247"/>
      <c r="J268" s="243"/>
      <c r="K268" s="243"/>
      <c r="L268" s="248"/>
      <c r="M268" s="249"/>
      <c r="N268" s="250"/>
      <c r="O268" s="250"/>
      <c r="P268" s="250"/>
      <c r="Q268" s="250"/>
      <c r="R268" s="250"/>
      <c r="S268" s="250"/>
      <c r="T268" s="251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2" t="s">
        <v>142</v>
      </c>
      <c r="AU268" s="252" t="s">
        <v>86</v>
      </c>
      <c r="AV268" s="14" t="s">
        <v>140</v>
      </c>
      <c r="AW268" s="14" t="s">
        <v>33</v>
      </c>
      <c r="AX268" s="14" t="s">
        <v>84</v>
      </c>
      <c r="AY268" s="252" t="s">
        <v>134</v>
      </c>
    </row>
    <row r="269" s="2" customFormat="1">
      <c r="A269" s="37"/>
      <c r="B269" s="38"/>
      <c r="C269" s="217" t="s">
        <v>370</v>
      </c>
      <c r="D269" s="217" t="s">
        <v>136</v>
      </c>
      <c r="E269" s="218" t="s">
        <v>371</v>
      </c>
      <c r="F269" s="219" t="s">
        <v>372</v>
      </c>
      <c r="G269" s="220" t="s">
        <v>147</v>
      </c>
      <c r="H269" s="221">
        <v>10</v>
      </c>
      <c r="I269" s="222"/>
      <c r="J269" s="223">
        <f>ROUND(I269*H269,2)</f>
        <v>0</v>
      </c>
      <c r="K269" s="219" t="s">
        <v>148</v>
      </c>
      <c r="L269" s="43"/>
      <c r="M269" s="224" t="s">
        <v>1</v>
      </c>
      <c r="N269" s="225" t="s">
        <v>41</v>
      </c>
      <c r="O269" s="90"/>
      <c r="P269" s="226">
        <f>O269*H269</f>
        <v>0</v>
      </c>
      <c r="Q269" s="226">
        <v>0</v>
      </c>
      <c r="R269" s="226">
        <f>Q269*H269</f>
        <v>0</v>
      </c>
      <c r="S269" s="226">
        <v>0</v>
      </c>
      <c r="T269" s="227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28" t="s">
        <v>140</v>
      </c>
      <c r="AT269" s="228" t="s">
        <v>136</v>
      </c>
      <c r="AU269" s="228" t="s">
        <v>86</v>
      </c>
      <c r="AY269" s="16" t="s">
        <v>134</v>
      </c>
      <c r="BE269" s="229">
        <f>IF(N269="základní",J269,0)</f>
        <v>0</v>
      </c>
      <c r="BF269" s="229">
        <f>IF(N269="snížená",J269,0)</f>
        <v>0</v>
      </c>
      <c r="BG269" s="229">
        <f>IF(N269="zákl. přenesená",J269,0)</f>
        <v>0</v>
      </c>
      <c r="BH269" s="229">
        <f>IF(N269="sníž. přenesená",J269,0)</f>
        <v>0</v>
      </c>
      <c r="BI269" s="229">
        <f>IF(N269="nulová",J269,0)</f>
        <v>0</v>
      </c>
      <c r="BJ269" s="16" t="s">
        <v>84</v>
      </c>
      <c r="BK269" s="229">
        <f>ROUND(I269*H269,2)</f>
        <v>0</v>
      </c>
      <c r="BL269" s="16" t="s">
        <v>140</v>
      </c>
      <c r="BM269" s="228" t="s">
        <v>373</v>
      </c>
    </row>
    <row r="270" s="13" customFormat="1">
      <c r="A270" s="13"/>
      <c r="B270" s="230"/>
      <c r="C270" s="231"/>
      <c r="D270" s="232" t="s">
        <v>142</v>
      </c>
      <c r="E270" s="233" t="s">
        <v>1</v>
      </c>
      <c r="F270" s="234" t="s">
        <v>374</v>
      </c>
      <c r="G270" s="231"/>
      <c r="H270" s="235">
        <v>10</v>
      </c>
      <c r="I270" s="236"/>
      <c r="J270" s="231"/>
      <c r="K270" s="231"/>
      <c r="L270" s="237"/>
      <c r="M270" s="238"/>
      <c r="N270" s="239"/>
      <c r="O270" s="239"/>
      <c r="P270" s="239"/>
      <c r="Q270" s="239"/>
      <c r="R270" s="239"/>
      <c r="S270" s="239"/>
      <c r="T270" s="240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1" t="s">
        <v>142</v>
      </c>
      <c r="AU270" s="241" t="s">
        <v>86</v>
      </c>
      <c r="AV270" s="13" t="s">
        <v>86</v>
      </c>
      <c r="AW270" s="13" t="s">
        <v>33</v>
      </c>
      <c r="AX270" s="13" t="s">
        <v>76</v>
      </c>
      <c r="AY270" s="241" t="s">
        <v>134</v>
      </c>
    </row>
    <row r="271" s="14" customFormat="1">
      <c r="A271" s="14"/>
      <c r="B271" s="242"/>
      <c r="C271" s="243"/>
      <c r="D271" s="232" t="s">
        <v>142</v>
      </c>
      <c r="E271" s="244" t="s">
        <v>1</v>
      </c>
      <c r="F271" s="245" t="s">
        <v>144</v>
      </c>
      <c r="G271" s="243"/>
      <c r="H271" s="246">
        <v>10</v>
      </c>
      <c r="I271" s="247"/>
      <c r="J271" s="243"/>
      <c r="K271" s="243"/>
      <c r="L271" s="248"/>
      <c r="M271" s="249"/>
      <c r="N271" s="250"/>
      <c r="O271" s="250"/>
      <c r="P271" s="250"/>
      <c r="Q271" s="250"/>
      <c r="R271" s="250"/>
      <c r="S271" s="250"/>
      <c r="T271" s="251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2" t="s">
        <v>142</v>
      </c>
      <c r="AU271" s="252" t="s">
        <v>86</v>
      </c>
      <c r="AV271" s="14" t="s">
        <v>140</v>
      </c>
      <c r="AW271" s="14" t="s">
        <v>33</v>
      </c>
      <c r="AX271" s="14" t="s">
        <v>84</v>
      </c>
      <c r="AY271" s="252" t="s">
        <v>134</v>
      </c>
    </row>
    <row r="272" s="12" customFormat="1" ht="22.8" customHeight="1">
      <c r="A272" s="12"/>
      <c r="B272" s="201"/>
      <c r="C272" s="202"/>
      <c r="D272" s="203" t="s">
        <v>75</v>
      </c>
      <c r="E272" s="215" t="s">
        <v>375</v>
      </c>
      <c r="F272" s="215" t="s">
        <v>376</v>
      </c>
      <c r="G272" s="202"/>
      <c r="H272" s="202"/>
      <c r="I272" s="205"/>
      <c r="J272" s="216">
        <f>BK272</f>
        <v>0</v>
      </c>
      <c r="K272" s="202"/>
      <c r="L272" s="207"/>
      <c r="M272" s="208"/>
      <c r="N272" s="209"/>
      <c r="O272" s="209"/>
      <c r="P272" s="210">
        <f>SUM(P273:P286)</f>
        <v>0</v>
      </c>
      <c r="Q272" s="209"/>
      <c r="R272" s="210">
        <f>SUM(R273:R286)</f>
        <v>0</v>
      </c>
      <c r="S272" s="209"/>
      <c r="T272" s="211">
        <f>SUM(T273:T286)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12" t="s">
        <v>84</v>
      </c>
      <c r="AT272" s="213" t="s">
        <v>75</v>
      </c>
      <c r="AU272" s="213" t="s">
        <v>84</v>
      </c>
      <c r="AY272" s="212" t="s">
        <v>134</v>
      </c>
      <c r="BK272" s="214">
        <f>SUM(BK273:BK286)</f>
        <v>0</v>
      </c>
    </row>
    <row r="273" s="2" customFormat="1">
      <c r="A273" s="37"/>
      <c r="B273" s="38"/>
      <c r="C273" s="217" t="s">
        <v>377</v>
      </c>
      <c r="D273" s="217" t="s">
        <v>136</v>
      </c>
      <c r="E273" s="218" t="s">
        <v>378</v>
      </c>
      <c r="F273" s="219" t="s">
        <v>379</v>
      </c>
      <c r="G273" s="220" t="s">
        <v>178</v>
      </c>
      <c r="H273" s="221">
        <v>117.85299999999999</v>
      </c>
      <c r="I273" s="222"/>
      <c r="J273" s="223">
        <f>ROUND(I273*H273,2)</f>
        <v>0</v>
      </c>
      <c r="K273" s="219" t="s">
        <v>1</v>
      </c>
      <c r="L273" s="43"/>
      <c r="M273" s="224" t="s">
        <v>1</v>
      </c>
      <c r="N273" s="225" t="s">
        <v>41</v>
      </c>
      <c r="O273" s="90"/>
      <c r="P273" s="226">
        <f>O273*H273</f>
        <v>0</v>
      </c>
      <c r="Q273" s="226">
        <v>0</v>
      </c>
      <c r="R273" s="226">
        <f>Q273*H273</f>
        <v>0</v>
      </c>
      <c r="S273" s="226">
        <v>0</v>
      </c>
      <c r="T273" s="227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28" t="s">
        <v>140</v>
      </c>
      <c r="AT273" s="228" t="s">
        <v>136</v>
      </c>
      <c r="AU273" s="228" t="s">
        <v>86</v>
      </c>
      <c r="AY273" s="16" t="s">
        <v>134</v>
      </c>
      <c r="BE273" s="229">
        <f>IF(N273="základní",J273,0)</f>
        <v>0</v>
      </c>
      <c r="BF273" s="229">
        <f>IF(N273="snížená",J273,0)</f>
        <v>0</v>
      </c>
      <c r="BG273" s="229">
        <f>IF(N273="zákl. přenesená",J273,0)</f>
        <v>0</v>
      </c>
      <c r="BH273" s="229">
        <f>IF(N273="sníž. přenesená",J273,0)</f>
        <v>0</v>
      </c>
      <c r="BI273" s="229">
        <f>IF(N273="nulová",J273,0)</f>
        <v>0</v>
      </c>
      <c r="BJ273" s="16" t="s">
        <v>84</v>
      </c>
      <c r="BK273" s="229">
        <f>ROUND(I273*H273,2)</f>
        <v>0</v>
      </c>
      <c r="BL273" s="16" t="s">
        <v>140</v>
      </c>
      <c r="BM273" s="228" t="s">
        <v>380</v>
      </c>
    </row>
    <row r="274" s="2" customFormat="1">
      <c r="A274" s="37"/>
      <c r="B274" s="38"/>
      <c r="C274" s="217" t="s">
        <v>381</v>
      </c>
      <c r="D274" s="217" t="s">
        <v>136</v>
      </c>
      <c r="E274" s="218" t="s">
        <v>382</v>
      </c>
      <c r="F274" s="219" t="s">
        <v>383</v>
      </c>
      <c r="G274" s="220" t="s">
        <v>178</v>
      </c>
      <c r="H274" s="221">
        <v>9434.6399999999994</v>
      </c>
      <c r="I274" s="222"/>
      <c r="J274" s="223">
        <f>ROUND(I274*H274,2)</f>
        <v>0</v>
      </c>
      <c r="K274" s="219" t="s">
        <v>1</v>
      </c>
      <c r="L274" s="43"/>
      <c r="M274" s="224" t="s">
        <v>1</v>
      </c>
      <c r="N274" s="225" t="s">
        <v>41</v>
      </c>
      <c r="O274" s="90"/>
      <c r="P274" s="226">
        <f>O274*H274</f>
        <v>0</v>
      </c>
      <c r="Q274" s="226">
        <v>0</v>
      </c>
      <c r="R274" s="226">
        <f>Q274*H274</f>
        <v>0</v>
      </c>
      <c r="S274" s="226">
        <v>0</v>
      </c>
      <c r="T274" s="227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28" t="s">
        <v>140</v>
      </c>
      <c r="AT274" s="228" t="s">
        <v>136</v>
      </c>
      <c r="AU274" s="228" t="s">
        <v>86</v>
      </c>
      <c r="AY274" s="16" t="s">
        <v>134</v>
      </c>
      <c r="BE274" s="229">
        <f>IF(N274="základní",J274,0)</f>
        <v>0</v>
      </c>
      <c r="BF274" s="229">
        <f>IF(N274="snížená",J274,0)</f>
        <v>0</v>
      </c>
      <c r="BG274" s="229">
        <f>IF(N274="zákl. přenesená",J274,0)</f>
        <v>0</v>
      </c>
      <c r="BH274" s="229">
        <f>IF(N274="sníž. přenesená",J274,0)</f>
        <v>0</v>
      </c>
      <c r="BI274" s="229">
        <f>IF(N274="nulová",J274,0)</f>
        <v>0</v>
      </c>
      <c r="BJ274" s="16" t="s">
        <v>84</v>
      </c>
      <c r="BK274" s="229">
        <f>ROUND(I274*H274,2)</f>
        <v>0</v>
      </c>
      <c r="BL274" s="16" t="s">
        <v>140</v>
      </c>
      <c r="BM274" s="228" t="s">
        <v>384</v>
      </c>
    </row>
    <row r="275" s="13" customFormat="1">
      <c r="A275" s="13"/>
      <c r="B275" s="230"/>
      <c r="C275" s="231"/>
      <c r="D275" s="232" t="s">
        <v>142</v>
      </c>
      <c r="E275" s="233" t="s">
        <v>1</v>
      </c>
      <c r="F275" s="234" t="s">
        <v>385</v>
      </c>
      <c r="G275" s="231"/>
      <c r="H275" s="235">
        <v>9434.6399999999994</v>
      </c>
      <c r="I275" s="236"/>
      <c r="J275" s="231"/>
      <c r="K275" s="231"/>
      <c r="L275" s="237"/>
      <c r="M275" s="238"/>
      <c r="N275" s="239"/>
      <c r="O275" s="239"/>
      <c r="P275" s="239"/>
      <c r="Q275" s="239"/>
      <c r="R275" s="239"/>
      <c r="S275" s="239"/>
      <c r="T275" s="240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1" t="s">
        <v>142</v>
      </c>
      <c r="AU275" s="241" t="s">
        <v>86</v>
      </c>
      <c r="AV275" s="13" t="s">
        <v>86</v>
      </c>
      <c r="AW275" s="13" t="s">
        <v>33</v>
      </c>
      <c r="AX275" s="13" t="s">
        <v>76</v>
      </c>
      <c r="AY275" s="241" t="s">
        <v>134</v>
      </c>
    </row>
    <row r="276" s="14" customFormat="1">
      <c r="A276" s="14"/>
      <c r="B276" s="242"/>
      <c r="C276" s="243"/>
      <c r="D276" s="232" t="s">
        <v>142</v>
      </c>
      <c r="E276" s="244" t="s">
        <v>1</v>
      </c>
      <c r="F276" s="245" t="s">
        <v>144</v>
      </c>
      <c r="G276" s="243"/>
      <c r="H276" s="246">
        <v>9434.6399999999994</v>
      </c>
      <c r="I276" s="247"/>
      <c r="J276" s="243"/>
      <c r="K276" s="243"/>
      <c r="L276" s="248"/>
      <c r="M276" s="249"/>
      <c r="N276" s="250"/>
      <c r="O276" s="250"/>
      <c r="P276" s="250"/>
      <c r="Q276" s="250"/>
      <c r="R276" s="250"/>
      <c r="S276" s="250"/>
      <c r="T276" s="251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2" t="s">
        <v>142</v>
      </c>
      <c r="AU276" s="252" t="s">
        <v>86</v>
      </c>
      <c r="AV276" s="14" t="s">
        <v>140</v>
      </c>
      <c r="AW276" s="14" t="s">
        <v>33</v>
      </c>
      <c r="AX276" s="14" t="s">
        <v>84</v>
      </c>
      <c r="AY276" s="252" t="s">
        <v>134</v>
      </c>
    </row>
    <row r="277" s="2" customFormat="1" ht="33" customHeight="1">
      <c r="A277" s="37"/>
      <c r="B277" s="38"/>
      <c r="C277" s="217" t="s">
        <v>386</v>
      </c>
      <c r="D277" s="217" t="s">
        <v>136</v>
      </c>
      <c r="E277" s="218" t="s">
        <v>387</v>
      </c>
      <c r="F277" s="219" t="s">
        <v>388</v>
      </c>
      <c r="G277" s="220" t="s">
        <v>178</v>
      </c>
      <c r="H277" s="221">
        <v>5</v>
      </c>
      <c r="I277" s="222"/>
      <c r="J277" s="223">
        <f>ROUND(I277*H277,2)</f>
        <v>0</v>
      </c>
      <c r="K277" s="219" t="s">
        <v>148</v>
      </c>
      <c r="L277" s="43"/>
      <c r="M277" s="224" t="s">
        <v>1</v>
      </c>
      <c r="N277" s="225" t="s">
        <v>41</v>
      </c>
      <c r="O277" s="90"/>
      <c r="P277" s="226">
        <f>O277*H277</f>
        <v>0</v>
      </c>
      <c r="Q277" s="226">
        <v>0</v>
      </c>
      <c r="R277" s="226">
        <f>Q277*H277</f>
        <v>0</v>
      </c>
      <c r="S277" s="226">
        <v>0</v>
      </c>
      <c r="T277" s="227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28" t="s">
        <v>140</v>
      </c>
      <c r="AT277" s="228" t="s">
        <v>136</v>
      </c>
      <c r="AU277" s="228" t="s">
        <v>86</v>
      </c>
      <c r="AY277" s="16" t="s">
        <v>134</v>
      </c>
      <c r="BE277" s="229">
        <f>IF(N277="základní",J277,0)</f>
        <v>0</v>
      </c>
      <c r="BF277" s="229">
        <f>IF(N277="snížená",J277,0)</f>
        <v>0</v>
      </c>
      <c r="BG277" s="229">
        <f>IF(N277="zákl. přenesená",J277,0)</f>
        <v>0</v>
      </c>
      <c r="BH277" s="229">
        <f>IF(N277="sníž. přenesená",J277,0)</f>
        <v>0</v>
      </c>
      <c r="BI277" s="229">
        <f>IF(N277="nulová",J277,0)</f>
        <v>0</v>
      </c>
      <c r="BJ277" s="16" t="s">
        <v>84</v>
      </c>
      <c r="BK277" s="229">
        <f>ROUND(I277*H277,2)</f>
        <v>0</v>
      </c>
      <c r="BL277" s="16" t="s">
        <v>140</v>
      </c>
      <c r="BM277" s="228" t="s">
        <v>389</v>
      </c>
    </row>
    <row r="278" s="13" customFormat="1">
      <c r="A278" s="13"/>
      <c r="B278" s="230"/>
      <c r="C278" s="231"/>
      <c r="D278" s="232" t="s">
        <v>142</v>
      </c>
      <c r="E278" s="233" t="s">
        <v>1</v>
      </c>
      <c r="F278" s="234" t="s">
        <v>160</v>
      </c>
      <c r="G278" s="231"/>
      <c r="H278" s="235">
        <v>5</v>
      </c>
      <c r="I278" s="236"/>
      <c r="J278" s="231"/>
      <c r="K278" s="231"/>
      <c r="L278" s="237"/>
      <c r="M278" s="238"/>
      <c r="N278" s="239"/>
      <c r="O278" s="239"/>
      <c r="P278" s="239"/>
      <c r="Q278" s="239"/>
      <c r="R278" s="239"/>
      <c r="S278" s="239"/>
      <c r="T278" s="240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1" t="s">
        <v>142</v>
      </c>
      <c r="AU278" s="241" t="s">
        <v>86</v>
      </c>
      <c r="AV278" s="13" t="s">
        <v>86</v>
      </c>
      <c r="AW278" s="13" t="s">
        <v>33</v>
      </c>
      <c r="AX278" s="13" t="s">
        <v>76</v>
      </c>
      <c r="AY278" s="241" t="s">
        <v>134</v>
      </c>
    </row>
    <row r="279" s="14" customFormat="1">
      <c r="A279" s="14"/>
      <c r="B279" s="242"/>
      <c r="C279" s="243"/>
      <c r="D279" s="232" t="s">
        <v>142</v>
      </c>
      <c r="E279" s="244" t="s">
        <v>1</v>
      </c>
      <c r="F279" s="245" t="s">
        <v>144</v>
      </c>
      <c r="G279" s="243"/>
      <c r="H279" s="246">
        <v>5</v>
      </c>
      <c r="I279" s="247"/>
      <c r="J279" s="243"/>
      <c r="K279" s="243"/>
      <c r="L279" s="248"/>
      <c r="M279" s="249"/>
      <c r="N279" s="250"/>
      <c r="O279" s="250"/>
      <c r="P279" s="250"/>
      <c r="Q279" s="250"/>
      <c r="R279" s="250"/>
      <c r="S279" s="250"/>
      <c r="T279" s="251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2" t="s">
        <v>142</v>
      </c>
      <c r="AU279" s="252" t="s">
        <v>86</v>
      </c>
      <c r="AV279" s="14" t="s">
        <v>140</v>
      </c>
      <c r="AW279" s="14" t="s">
        <v>33</v>
      </c>
      <c r="AX279" s="14" t="s">
        <v>84</v>
      </c>
      <c r="AY279" s="252" t="s">
        <v>134</v>
      </c>
    </row>
    <row r="280" s="2" customFormat="1">
      <c r="A280" s="37"/>
      <c r="B280" s="38"/>
      <c r="C280" s="217" t="s">
        <v>390</v>
      </c>
      <c r="D280" s="217" t="s">
        <v>136</v>
      </c>
      <c r="E280" s="218" t="s">
        <v>391</v>
      </c>
      <c r="F280" s="219" t="s">
        <v>392</v>
      </c>
      <c r="G280" s="220" t="s">
        <v>178</v>
      </c>
      <c r="H280" s="221">
        <v>4.7169999999999996</v>
      </c>
      <c r="I280" s="222"/>
      <c r="J280" s="223">
        <f>ROUND(I280*H280,2)</f>
        <v>0</v>
      </c>
      <c r="K280" s="219" t="s">
        <v>1</v>
      </c>
      <c r="L280" s="43"/>
      <c r="M280" s="224" t="s">
        <v>1</v>
      </c>
      <c r="N280" s="225" t="s">
        <v>41</v>
      </c>
      <c r="O280" s="90"/>
      <c r="P280" s="226">
        <f>O280*H280</f>
        <v>0</v>
      </c>
      <c r="Q280" s="226">
        <v>0</v>
      </c>
      <c r="R280" s="226">
        <f>Q280*H280</f>
        <v>0</v>
      </c>
      <c r="S280" s="226">
        <v>0</v>
      </c>
      <c r="T280" s="227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28" t="s">
        <v>140</v>
      </c>
      <c r="AT280" s="228" t="s">
        <v>136</v>
      </c>
      <c r="AU280" s="228" t="s">
        <v>86</v>
      </c>
      <c r="AY280" s="16" t="s">
        <v>134</v>
      </c>
      <c r="BE280" s="229">
        <f>IF(N280="základní",J280,0)</f>
        <v>0</v>
      </c>
      <c r="BF280" s="229">
        <f>IF(N280="snížená",J280,0)</f>
        <v>0</v>
      </c>
      <c r="BG280" s="229">
        <f>IF(N280="zákl. přenesená",J280,0)</f>
        <v>0</v>
      </c>
      <c r="BH280" s="229">
        <f>IF(N280="sníž. přenesená",J280,0)</f>
        <v>0</v>
      </c>
      <c r="BI280" s="229">
        <f>IF(N280="nulová",J280,0)</f>
        <v>0</v>
      </c>
      <c r="BJ280" s="16" t="s">
        <v>84</v>
      </c>
      <c r="BK280" s="229">
        <f>ROUND(I280*H280,2)</f>
        <v>0</v>
      </c>
      <c r="BL280" s="16" t="s">
        <v>140</v>
      </c>
      <c r="BM280" s="228" t="s">
        <v>393</v>
      </c>
    </row>
    <row r="281" s="2" customFormat="1">
      <c r="A281" s="37"/>
      <c r="B281" s="38"/>
      <c r="C281" s="39"/>
      <c r="D281" s="232" t="s">
        <v>194</v>
      </c>
      <c r="E281" s="39"/>
      <c r="F281" s="263" t="s">
        <v>394</v>
      </c>
      <c r="G281" s="39"/>
      <c r="H281" s="39"/>
      <c r="I281" s="264"/>
      <c r="J281" s="39"/>
      <c r="K281" s="39"/>
      <c r="L281" s="43"/>
      <c r="M281" s="265"/>
      <c r="N281" s="266"/>
      <c r="O281" s="90"/>
      <c r="P281" s="90"/>
      <c r="Q281" s="90"/>
      <c r="R281" s="90"/>
      <c r="S281" s="90"/>
      <c r="T281" s="91"/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T281" s="16" t="s">
        <v>194</v>
      </c>
      <c r="AU281" s="16" t="s">
        <v>86</v>
      </c>
    </row>
    <row r="282" s="13" customFormat="1">
      <c r="A282" s="13"/>
      <c r="B282" s="230"/>
      <c r="C282" s="231"/>
      <c r="D282" s="232" t="s">
        <v>142</v>
      </c>
      <c r="E282" s="233" t="s">
        <v>1</v>
      </c>
      <c r="F282" s="234" t="s">
        <v>395</v>
      </c>
      <c r="G282" s="231"/>
      <c r="H282" s="235">
        <v>4.7169999999999996</v>
      </c>
      <c r="I282" s="236"/>
      <c r="J282" s="231"/>
      <c r="K282" s="231"/>
      <c r="L282" s="237"/>
      <c r="M282" s="238"/>
      <c r="N282" s="239"/>
      <c r="O282" s="239"/>
      <c r="P282" s="239"/>
      <c r="Q282" s="239"/>
      <c r="R282" s="239"/>
      <c r="S282" s="239"/>
      <c r="T282" s="240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1" t="s">
        <v>142</v>
      </c>
      <c r="AU282" s="241" t="s">
        <v>86</v>
      </c>
      <c r="AV282" s="13" t="s">
        <v>86</v>
      </c>
      <c r="AW282" s="13" t="s">
        <v>33</v>
      </c>
      <c r="AX282" s="13" t="s">
        <v>76</v>
      </c>
      <c r="AY282" s="241" t="s">
        <v>134</v>
      </c>
    </row>
    <row r="283" s="14" customFormat="1">
      <c r="A283" s="14"/>
      <c r="B283" s="242"/>
      <c r="C283" s="243"/>
      <c r="D283" s="232" t="s">
        <v>142</v>
      </c>
      <c r="E283" s="244" t="s">
        <v>1</v>
      </c>
      <c r="F283" s="245" t="s">
        <v>144</v>
      </c>
      <c r="G283" s="243"/>
      <c r="H283" s="246">
        <v>4.7169999999999996</v>
      </c>
      <c r="I283" s="247"/>
      <c r="J283" s="243"/>
      <c r="K283" s="243"/>
      <c r="L283" s="248"/>
      <c r="M283" s="249"/>
      <c r="N283" s="250"/>
      <c r="O283" s="250"/>
      <c r="P283" s="250"/>
      <c r="Q283" s="250"/>
      <c r="R283" s="250"/>
      <c r="S283" s="250"/>
      <c r="T283" s="251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2" t="s">
        <v>142</v>
      </c>
      <c r="AU283" s="252" t="s">
        <v>86</v>
      </c>
      <c r="AV283" s="14" t="s">
        <v>140</v>
      </c>
      <c r="AW283" s="14" t="s">
        <v>33</v>
      </c>
      <c r="AX283" s="14" t="s">
        <v>84</v>
      </c>
      <c r="AY283" s="252" t="s">
        <v>134</v>
      </c>
    </row>
    <row r="284" s="2" customFormat="1">
      <c r="A284" s="37"/>
      <c r="B284" s="38"/>
      <c r="C284" s="217" t="s">
        <v>396</v>
      </c>
      <c r="D284" s="217" t="s">
        <v>136</v>
      </c>
      <c r="E284" s="218" t="s">
        <v>397</v>
      </c>
      <c r="F284" s="219" t="s">
        <v>398</v>
      </c>
      <c r="G284" s="220" t="s">
        <v>178</v>
      </c>
      <c r="H284" s="221">
        <v>40.719999999999999</v>
      </c>
      <c r="I284" s="222"/>
      <c r="J284" s="223">
        <f>ROUND(I284*H284,2)</f>
        <v>0</v>
      </c>
      <c r="K284" s="219" t="s">
        <v>1</v>
      </c>
      <c r="L284" s="43"/>
      <c r="M284" s="224" t="s">
        <v>1</v>
      </c>
      <c r="N284" s="225" t="s">
        <v>41</v>
      </c>
      <c r="O284" s="90"/>
      <c r="P284" s="226">
        <f>O284*H284</f>
        <v>0</v>
      </c>
      <c r="Q284" s="226">
        <v>0</v>
      </c>
      <c r="R284" s="226">
        <f>Q284*H284</f>
        <v>0</v>
      </c>
      <c r="S284" s="226">
        <v>0</v>
      </c>
      <c r="T284" s="227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28" t="s">
        <v>140</v>
      </c>
      <c r="AT284" s="228" t="s">
        <v>136</v>
      </c>
      <c r="AU284" s="228" t="s">
        <v>86</v>
      </c>
      <c r="AY284" s="16" t="s">
        <v>134</v>
      </c>
      <c r="BE284" s="229">
        <f>IF(N284="základní",J284,0)</f>
        <v>0</v>
      </c>
      <c r="BF284" s="229">
        <f>IF(N284="snížená",J284,0)</f>
        <v>0</v>
      </c>
      <c r="BG284" s="229">
        <f>IF(N284="zákl. přenesená",J284,0)</f>
        <v>0</v>
      </c>
      <c r="BH284" s="229">
        <f>IF(N284="sníž. přenesená",J284,0)</f>
        <v>0</v>
      </c>
      <c r="BI284" s="229">
        <f>IF(N284="nulová",J284,0)</f>
        <v>0</v>
      </c>
      <c r="BJ284" s="16" t="s">
        <v>84</v>
      </c>
      <c r="BK284" s="229">
        <f>ROUND(I284*H284,2)</f>
        <v>0</v>
      </c>
      <c r="BL284" s="16" t="s">
        <v>140</v>
      </c>
      <c r="BM284" s="228" t="s">
        <v>399</v>
      </c>
    </row>
    <row r="285" s="13" customFormat="1">
      <c r="A285" s="13"/>
      <c r="B285" s="230"/>
      <c r="C285" s="231"/>
      <c r="D285" s="232" t="s">
        <v>142</v>
      </c>
      <c r="E285" s="233" t="s">
        <v>1</v>
      </c>
      <c r="F285" s="234" t="s">
        <v>400</v>
      </c>
      <c r="G285" s="231"/>
      <c r="H285" s="235">
        <v>40.719999999999999</v>
      </c>
      <c r="I285" s="236"/>
      <c r="J285" s="231"/>
      <c r="K285" s="231"/>
      <c r="L285" s="237"/>
      <c r="M285" s="238"/>
      <c r="N285" s="239"/>
      <c r="O285" s="239"/>
      <c r="P285" s="239"/>
      <c r="Q285" s="239"/>
      <c r="R285" s="239"/>
      <c r="S285" s="239"/>
      <c r="T285" s="240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1" t="s">
        <v>142</v>
      </c>
      <c r="AU285" s="241" t="s">
        <v>86</v>
      </c>
      <c r="AV285" s="13" t="s">
        <v>86</v>
      </c>
      <c r="AW285" s="13" t="s">
        <v>33</v>
      </c>
      <c r="AX285" s="13" t="s">
        <v>76</v>
      </c>
      <c r="AY285" s="241" t="s">
        <v>134</v>
      </c>
    </row>
    <row r="286" s="14" customFormat="1">
      <c r="A286" s="14"/>
      <c r="B286" s="242"/>
      <c r="C286" s="243"/>
      <c r="D286" s="232" t="s">
        <v>142</v>
      </c>
      <c r="E286" s="244" t="s">
        <v>1</v>
      </c>
      <c r="F286" s="245" t="s">
        <v>144</v>
      </c>
      <c r="G286" s="243"/>
      <c r="H286" s="246">
        <v>40.719999999999999</v>
      </c>
      <c r="I286" s="247"/>
      <c r="J286" s="243"/>
      <c r="K286" s="243"/>
      <c r="L286" s="248"/>
      <c r="M286" s="249"/>
      <c r="N286" s="250"/>
      <c r="O286" s="250"/>
      <c r="P286" s="250"/>
      <c r="Q286" s="250"/>
      <c r="R286" s="250"/>
      <c r="S286" s="250"/>
      <c r="T286" s="251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2" t="s">
        <v>142</v>
      </c>
      <c r="AU286" s="252" t="s">
        <v>86</v>
      </c>
      <c r="AV286" s="14" t="s">
        <v>140</v>
      </c>
      <c r="AW286" s="14" t="s">
        <v>33</v>
      </c>
      <c r="AX286" s="14" t="s">
        <v>84</v>
      </c>
      <c r="AY286" s="252" t="s">
        <v>134</v>
      </c>
    </row>
    <row r="287" s="12" customFormat="1" ht="22.8" customHeight="1">
      <c r="A287" s="12"/>
      <c r="B287" s="201"/>
      <c r="C287" s="202"/>
      <c r="D287" s="203" t="s">
        <v>75</v>
      </c>
      <c r="E287" s="215" t="s">
        <v>401</v>
      </c>
      <c r="F287" s="215" t="s">
        <v>402</v>
      </c>
      <c r="G287" s="202"/>
      <c r="H287" s="202"/>
      <c r="I287" s="205"/>
      <c r="J287" s="216">
        <f>BK287</f>
        <v>0</v>
      </c>
      <c r="K287" s="202"/>
      <c r="L287" s="207"/>
      <c r="M287" s="208"/>
      <c r="N287" s="209"/>
      <c r="O287" s="209"/>
      <c r="P287" s="210">
        <f>SUM(P288:P289)</f>
        <v>0</v>
      </c>
      <c r="Q287" s="209"/>
      <c r="R287" s="210">
        <f>SUM(R288:R289)</f>
        <v>0</v>
      </c>
      <c r="S287" s="209"/>
      <c r="T287" s="211">
        <f>SUM(T288:T289)</f>
        <v>0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12" t="s">
        <v>84</v>
      </c>
      <c r="AT287" s="213" t="s">
        <v>75</v>
      </c>
      <c r="AU287" s="213" t="s">
        <v>84</v>
      </c>
      <c r="AY287" s="212" t="s">
        <v>134</v>
      </c>
      <c r="BK287" s="214">
        <f>SUM(BK288:BK289)</f>
        <v>0</v>
      </c>
    </row>
    <row r="288" s="2" customFormat="1">
      <c r="A288" s="37"/>
      <c r="B288" s="38"/>
      <c r="C288" s="217" t="s">
        <v>403</v>
      </c>
      <c r="D288" s="217" t="s">
        <v>136</v>
      </c>
      <c r="E288" s="218" t="s">
        <v>404</v>
      </c>
      <c r="F288" s="219" t="s">
        <v>405</v>
      </c>
      <c r="G288" s="220" t="s">
        <v>178</v>
      </c>
      <c r="H288" s="221">
        <v>97.171999999999997</v>
      </c>
      <c r="I288" s="222"/>
      <c r="J288" s="223">
        <f>ROUND(I288*H288,2)</f>
        <v>0</v>
      </c>
      <c r="K288" s="219" t="s">
        <v>1</v>
      </c>
      <c r="L288" s="43"/>
      <c r="M288" s="224" t="s">
        <v>1</v>
      </c>
      <c r="N288" s="225" t="s">
        <v>41</v>
      </c>
      <c r="O288" s="90"/>
      <c r="P288" s="226">
        <f>O288*H288</f>
        <v>0</v>
      </c>
      <c r="Q288" s="226">
        <v>0</v>
      </c>
      <c r="R288" s="226">
        <f>Q288*H288</f>
        <v>0</v>
      </c>
      <c r="S288" s="226">
        <v>0</v>
      </c>
      <c r="T288" s="227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228" t="s">
        <v>140</v>
      </c>
      <c r="AT288" s="228" t="s">
        <v>136</v>
      </c>
      <c r="AU288" s="228" t="s">
        <v>86</v>
      </c>
      <c r="AY288" s="16" t="s">
        <v>134</v>
      </c>
      <c r="BE288" s="229">
        <f>IF(N288="základní",J288,0)</f>
        <v>0</v>
      </c>
      <c r="BF288" s="229">
        <f>IF(N288="snížená",J288,0)</f>
        <v>0</v>
      </c>
      <c r="BG288" s="229">
        <f>IF(N288="zákl. přenesená",J288,0)</f>
        <v>0</v>
      </c>
      <c r="BH288" s="229">
        <f>IF(N288="sníž. přenesená",J288,0)</f>
        <v>0</v>
      </c>
      <c r="BI288" s="229">
        <f>IF(N288="nulová",J288,0)</f>
        <v>0</v>
      </c>
      <c r="BJ288" s="16" t="s">
        <v>84</v>
      </c>
      <c r="BK288" s="229">
        <f>ROUND(I288*H288,2)</f>
        <v>0</v>
      </c>
      <c r="BL288" s="16" t="s">
        <v>140</v>
      </c>
      <c r="BM288" s="228" t="s">
        <v>406</v>
      </c>
    </row>
    <row r="289" s="2" customFormat="1" ht="33" customHeight="1">
      <c r="A289" s="37"/>
      <c r="B289" s="38"/>
      <c r="C289" s="217" t="s">
        <v>407</v>
      </c>
      <c r="D289" s="217" t="s">
        <v>136</v>
      </c>
      <c r="E289" s="218" t="s">
        <v>408</v>
      </c>
      <c r="F289" s="219" t="s">
        <v>409</v>
      </c>
      <c r="G289" s="220" t="s">
        <v>178</v>
      </c>
      <c r="H289" s="221">
        <v>97.171999999999997</v>
      </c>
      <c r="I289" s="222"/>
      <c r="J289" s="223">
        <f>ROUND(I289*H289,2)</f>
        <v>0</v>
      </c>
      <c r="K289" s="219" t="s">
        <v>148</v>
      </c>
      <c r="L289" s="43"/>
      <c r="M289" s="267" t="s">
        <v>1</v>
      </c>
      <c r="N289" s="268" t="s">
        <v>41</v>
      </c>
      <c r="O289" s="269"/>
      <c r="P289" s="270">
        <f>O289*H289</f>
        <v>0</v>
      </c>
      <c r="Q289" s="270">
        <v>0</v>
      </c>
      <c r="R289" s="270">
        <f>Q289*H289</f>
        <v>0</v>
      </c>
      <c r="S289" s="270">
        <v>0</v>
      </c>
      <c r="T289" s="271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28" t="s">
        <v>140</v>
      </c>
      <c r="AT289" s="228" t="s">
        <v>136</v>
      </c>
      <c r="AU289" s="228" t="s">
        <v>86</v>
      </c>
      <c r="AY289" s="16" t="s">
        <v>134</v>
      </c>
      <c r="BE289" s="229">
        <f>IF(N289="základní",J289,0)</f>
        <v>0</v>
      </c>
      <c r="BF289" s="229">
        <f>IF(N289="snížená",J289,0)</f>
        <v>0</v>
      </c>
      <c r="BG289" s="229">
        <f>IF(N289="zákl. přenesená",J289,0)</f>
        <v>0</v>
      </c>
      <c r="BH289" s="229">
        <f>IF(N289="sníž. přenesená",J289,0)</f>
        <v>0</v>
      </c>
      <c r="BI289" s="229">
        <f>IF(N289="nulová",J289,0)</f>
        <v>0</v>
      </c>
      <c r="BJ289" s="16" t="s">
        <v>84</v>
      </c>
      <c r="BK289" s="229">
        <f>ROUND(I289*H289,2)</f>
        <v>0</v>
      </c>
      <c r="BL289" s="16" t="s">
        <v>140</v>
      </c>
      <c r="BM289" s="228" t="s">
        <v>410</v>
      </c>
    </row>
    <row r="290" s="2" customFormat="1" ht="6.96" customHeight="1">
      <c r="A290" s="37"/>
      <c r="B290" s="65"/>
      <c r="C290" s="66"/>
      <c r="D290" s="66"/>
      <c r="E290" s="66"/>
      <c r="F290" s="66"/>
      <c r="G290" s="66"/>
      <c r="H290" s="66"/>
      <c r="I290" s="66"/>
      <c r="J290" s="66"/>
      <c r="K290" s="66"/>
      <c r="L290" s="43"/>
      <c r="M290" s="37"/>
      <c r="O290" s="37"/>
      <c r="P290" s="37"/>
      <c r="Q290" s="37"/>
      <c r="R290" s="37"/>
      <c r="S290" s="37"/>
      <c r="T290" s="37"/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</row>
  </sheetData>
  <sheetProtection sheet="1" autoFilter="0" formatColumns="0" formatRows="0" objects="1" scenarios="1" spinCount="100000" saltValue="RQY8cue8UTDH/GeKf0zYM/qzHbxzxlVCEf9QroJJ7aqKKY5dSg9SwBHeXSSvHEhGPZe5LXzq0t93sgu8WuS87w==" hashValue="npEETpHCrYqhD/zY86r0e+DoKzIWxXt6lZsd/ytyrvKfCgiwu9xagqqicZ7HNKqkUfey5PVme/Il2ij/ki0FPQ==" algorithmName="SHA-512" password="CC35"/>
  <autoFilter ref="C124:K289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86</v>
      </c>
    </row>
    <row r="4" s="1" customFormat="1" ht="24.96" customHeight="1">
      <c r="B4" s="19"/>
      <c r="D4" s="137" t="s">
        <v>102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6.25" customHeight="1">
      <c r="B7" s="19"/>
      <c r="E7" s="140" t="str">
        <f>'Rekapitulace stavby'!K6</f>
        <v>Oprava mostů v km 33,758 a 33,938 na trati Č.Budějovice - Volary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103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411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29. 4. 2021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>70994234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>Správa železnic, státní organizace</v>
      </c>
      <c r="F15" s="37"/>
      <c r="G15" s="37"/>
      <c r="H15" s="37"/>
      <c r="I15" s="139" t="s">
        <v>28</v>
      </c>
      <c r="J15" s="142" t="str">
        <f>IF('Rekapitulace stavby'!AN11="","",'Rekapitulace stavby'!AN11)</f>
        <v>CZ 70994234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28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34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28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36</v>
      </c>
      <c r="E30" s="37"/>
      <c r="F30" s="37"/>
      <c r="G30" s="37"/>
      <c r="H30" s="37"/>
      <c r="I30" s="37"/>
      <c r="J30" s="150">
        <f>ROUND(J118,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38</v>
      </c>
      <c r="G32" s="37"/>
      <c r="H32" s="37"/>
      <c r="I32" s="151" t="s">
        <v>37</v>
      </c>
      <c r="J32" s="151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9" t="s">
        <v>41</v>
      </c>
      <c r="F33" s="153">
        <f>ROUND((SUM(BE118:BE183)),  2)</f>
        <v>0</v>
      </c>
      <c r="G33" s="37"/>
      <c r="H33" s="37"/>
      <c r="I33" s="154">
        <v>0.20999999999999999</v>
      </c>
      <c r="J33" s="153">
        <f>ROUND(((SUM(BE118:BE183))*I33),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42</v>
      </c>
      <c r="F34" s="153">
        <f>ROUND((SUM(BF118:BF183)),  2)</f>
        <v>0</v>
      </c>
      <c r="G34" s="37"/>
      <c r="H34" s="37"/>
      <c r="I34" s="154">
        <v>0.14999999999999999</v>
      </c>
      <c r="J34" s="153">
        <f>ROUND(((SUM(BF118:BF183))*I34),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43</v>
      </c>
      <c r="F35" s="153">
        <f>ROUND((SUM(BG118:BG183)),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44</v>
      </c>
      <c r="F36" s="153">
        <f>ROUND((SUM(BH118:BH183)),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45</v>
      </c>
      <c r="F37" s="153">
        <f>ROUND((SUM(BI118:BI183)),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49</v>
      </c>
      <c r="E50" s="163"/>
      <c r="F50" s="163"/>
      <c r="G50" s="162" t="s">
        <v>50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51</v>
      </c>
      <c r="E61" s="165"/>
      <c r="F61" s="166" t="s">
        <v>52</v>
      </c>
      <c r="G61" s="164" t="s">
        <v>51</v>
      </c>
      <c r="H61" s="165"/>
      <c r="I61" s="165"/>
      <c r="J61" s="167" t="s">
        <v>52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53</v>
      </c>
      <c r="E65" s="168"/>
      <c r="F65" s="168"/>
      <c r="G65" s="162" t="s">
        <v>54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51</v>
      </c>
      <c r="E76" s="165"/>
      <c r="F76" s="166" t="s">
        <v>52</v>
      </c>
      <c r="G76" s="164" t="s">
        <v>51</v>
      </c>
      <c r="H76" s="165"/>
      <c r="I76" s="165"/>
      <c r="J76" s="167" t="s">
        <v>52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105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Oprava mostů v km 33,758 a 33,938 na trati Č.Budějovice - Volary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103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1.2 - Železniční svršek most km 33,758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29. 4. 2021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Správa železnic, státní organizace</v>
      </c>
      <c r="G91" s="39"/>
      <c r="H91" s="39"/>
      <c r="I91" s="31" t="s">
        <v>32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34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106</v>
      </c>
      <c r="D94" s="175"/>
      <c r="E94" s="175"/>
      <c r="F94" s="175"/>
      <c r="G94" s="175"/>
      <c r="H94" s="175"/>
      <c r="I94" s="175"/>
      <c r="J94" s="176" t="s">
        <v>107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108</v>
      </c>
      <c r="D96" s="39"/>
      <c r="E96" s="39"/>
      <c r="F96" s="39"/>
      <c r="G96" s="39"/>
      <c r="H96" s="39"/>
      <c r="I96" s="39"/>
      <c r="J96" s="109">
        <f>J118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109</v>
      </c>
    </row>
    <row r="97" s="9" customFormat="1" ht="24.96" customHeight="1">
      <c r="A97" s="9"/>
      <c r="B97" s="178"/>
      <c r="C97" s="179"/>
      <c r="D97" s="180" t="s">
        <v>110</v>
      </c>
      <c r="E97" s="181"/>
      <c r="F97" s="181"/>
      <c r="G97" s="181"/>
      <c r="H97" s="181"/>
      <c r="I97" s="181"/>
      <c r="J97" s="182">
        <f>J119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114</v>
      </c>
      <c r="E98" s="187"/>
      <c r="F98" s="187"/>
      <c r="G98" s="187"/>
      <c r="H98" s="187"/>
      <c r="I98" s="187"/>
      <c r="J98" s="188">
        <f>J120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4" s="2" customFormat="1" ht="6.96" customHeight="1">
      <c r="A104" s="37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4.96" customHeight="1">
      <c r="A105" s="37"/>
      <c r="B105" s="38"/>
      <c r="C105" s="22" t="s">
        <v>119</v>
      </c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16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6.25" customHeight="1">
      <c r="A108" s="37"/>
      <c r="B108" s="38"/>
      <c r="C108" s="39"/>
      <c r="D108" s="39"/>
      <c r="E108" s="173" t="str">
        <f>E7</f>
        <v>Oprava mostů v km 33,758 a 33,938 na trati Č.Budějovice - Volary</v>
      </c>
      <c r="F108" s="31"/>
      <c r="G108" s="31"/>
      <c r="H108" s="31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103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75" t="str">
        <f>E9</f>
        <v>SO 1.2 - Železniční svršek most km 33,758</v>
      </c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20</v>
      </c>
      <c r="D112" s="39"/>
      <c r="E112" s="39"/>
      <c r="F112" s="26" t="str">
        <f>F12</f>
        <v xml:space="preserve"> </v>
      </c>
      <c r="G112" s="39"/>
      <c r="H112" s="39"/>
      <c r="I112" s="31" t="s">
        <v>22</v>
      </c>
      <c r="J112" s="78" t="str">
        <f>IF(J12="","",J12)</f>
        <v>29. 4. 2021</v>
      </c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24</v>
      </c>
      <c r="D114" s="39"/>
      <c r="E114" s="39"/>
      <c r="F114" s="26" t="str">
        <f>E15</f>
        <v>Správa železnic, státní organizace</v>
      </c>
      <c r="G114" s="39"/>
      <c r="H114" s="39"/>
      <c r="I114" s="31" t="s">
        <v>32</v>
      </c>
      <c r="J114" s="35" t="str">
        <f>E21</f>
        <v xml:space="preserve"> 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30</v>
      </c>
      <c r="D115" s="39"/>
      <c r="E115" s="39"/>
      <c r="F115" s="26" t="str">
        <f>IF(E18="","",E18)</f>
        <v>Vyplň údaj</v>
      </c>
      <c r="G115" s="39"/>
      <c r="H115" s="39"/>
      <c r="I115" s="31" t="s">
        <v>34</v>
      </c>
      <c r="J115" s="35" t="str">
        <f>E24</f>
        <v xml:space="preserve"> 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0.32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11" customFormat="1" ht="29.28" customHeight="1">
      <c r="A117" s="190"/>
      <c r="B117" s="191"/>
      <c r="C117" s="192" t="s">
        <v>120</v>
      </c>
      <c r="D117" s="193" t="s">
        <v>61</v>
      </c>
      <c r="E117" s="193" t="s">
        <v>57</v>
      </c>
      <c r="F117" s="193" t="s">
        <v>58</v>
      </c>
      <c r="G117" s="193" t="s">
        <v>121</v>
      </c>
      <c r="H117" s="193" t="s">
        <v>122</v>
      </c>
      <c r="I117" s="193" t="s">
        <v>123</v>
      </c>
      <c r="J117" s="193" t="s">
        <v>107</v>
      </c>
      <c r="K117" s="194" t="s">
        <v>124</v>
      </c>
      <c r="L117" s="195"/>
      <c r="M117" s="99" t="s">
        <v>1</v>
      </c>
      <c r="N117" s="100" t="s">
        <v>40</v>
      </c>
      <c r="O117" s="100" t="s">
        <v>125</v>
      </c>
      <c r="P117" s="100" t="s">
        <v>126</v>
      </c>
      <c r="Q117" s="100" t="s">
        <v>127</v>
      </c>
      <c r="R117" s="100" t="s">
        <v>128</v>
      </c>
      <c r="S117" s="100" t="s">
        <v>129</v>
      </c>
      <c r="T117" s="101" t="s">
        <v>130</v>
      </c>
      <c r="U117" s="190"/>
      <c r="V117" s="190"/>
      <c r="W117" s="190"/>
      <c r="X117" s="190"/>
      <c r="Y117" s="190"/>
      <c r="Z117" s="190"/>
      <c r="AA117" s="190"/>
      <c r="AB117" s="190"/>
      <c r="AC117" s="190"/>
      <c r="AD117" s="190"/>
      <c r="AE117" s="190"/>
    </row>
    <row r="118" s="2" customFormat="1" ht="22.8" customHeight="1">
      <c r="A118" s="37"/>
      <c r="B118" s="38"/>
      <c r="C118" s="106" t="s">
        <v>131</v>
      </c>
      <c r="D118" s="39"/>
      <c r="E118" s="39"/>
      <c r="F118" s="39"/>
      <c r="G118" s="39"/>
      <c r="H118" s="39"/>
      <c r="I118" s="39"/>
      <c r="J118" s="196">
        <f>BK118</f>
        <v>0</v>
      </c>
      <c r="K118" s="39"/>
      <c r="L118" s="43"/>
      <c r="M118" s="102"/>
      <c r="N118" s="197"/>
      <c r="O118" s="103"/>
      <c r="P118" s="198">
        <f>P119</f>
        <v>0</v>
      </c>
      <c r="Q118" s="103"/>
      <c r="R118" s="198">
        <f>R119</f>
        <v>67.396110000000007</v>
      </c>
      <c r="S118" s="103"/>
      <c r="T118" s="199">
        <f>T119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75</v>
      </c>
      <c r="AU118" s="16" t="s">
        <v>109</v>
      </c>
      <c r="BK118" s="200">
        <f>BK119</f>
        <v>0</v>
      </c>
    </row>
    <row r="119" s="12" customFormat="1" ht="25.92" customHeight="1">
      <c r="A119" s="12"/>
      <c r="B119" s="201"/>
      <c r="C119" s="202"/>
      <c r="D119" s="203" t="s">
        <v>75</v>
      </c>
      <c r="E119" s="204" t="s">
        <v>132</v>
      </c>
      <c r="F119" s="204" t="s">
        <v>133</v>
      </c>
      <c r="G119" s="202"/>
      <c r="H119" s="202"/>
      <c r="I119" s="205"/>
      <c r="J119" s="206">
        <f>BK119</f>
        <v>0</v>
      </c>
      <c r="K119" s="202"/>
      <c r="L119" s="207"/>
      <c r="M119" s="208"/>
      <c r="N119" s="209"/>
      <c r="O119" s="209"/>
      <c r="P119" s="210">
        <f>P120</f>
        <v>0</v>
      </c>
      <c r="Q119" s="209"/>
      <c r="R119" s="210">
        <f>R120</f>
        <v>67.396110000000007</v>
      </c>
      <c r="S119" s="209"/>
      <c r="T119" s="211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2" t="s">
        <v>84</v>
      </c>
      <c r="AT119" s="213" t="s">
        <v>75</v>
      </c>
      <c r="AU119" s="213" t="s">
        <v>76</v>
      </c>
      <c r="AY119" s="212" t="s">
        <v>134</v>
      </c>
      <c r="BK119" s="214">
        <f>BK120</f>
        <v>0</v>
      </c>
    </row>
    <row r="120" s="12" customFormat="1" ht="22.8" customHeight="1">
      <c r="A120" s="12"/>
      <c r="B120" s="201"/>
      <c r="C120" s="202"/>
      <c r="D120" s="203" t="s">
        <v>75</v>
      </c>
      <c r="E120" s="215" t="s">
        <v>160</v>
      </c>
      <c r="F120" s="215" t="s">
        <v>181</v>
      </c>
      <c r="G120" s="202"/>
      <c r="H120" s="202"/>
      <c r="I120" s="205"/>
      <c r="J120" s="216">
        <f>BK120</f>
        <v>0</v>
      </c>
      <c r="K120" s="202"/>
      <c r="L120" s="207"/>
      <c r="M120" s="208"/>
      <c r="N120" s="209"/>
      <c r="O120" s="209"/>
      <c r="P120" s="210">
        <f>SUM(P121:P183)</f>
        <v>0</v>
      </c>
      <c r="Q120" s="209"/>
      <c r="R120" s="210">
        <f>SUM(R121:R183)</f>
        <v>67.396110000000007</v>
      </c>
      <c r="S120" s="209"/>
      <c r="T120" s="211">
        <f>SUM(T121:T183)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2" t="s">
        <v>84</v>
      </c>
      <c r="AT120" s="213" t="s">
        <v>75</v>
      </c>
      <c r="AU120" s="213" t="s">
        <v>84</v>
      </c>
      <c r="AY120" s="212" t="s">
        <v>134</v>
      </c>
      <c r="BK120" s="214">
        <f>SUM(BK121:BK183)</f>
        <v>0</v>
      </c>
    </row>
    <row r="121" s="2" customFormat="1">
      <c r="A121" s="37"/>
      <c r="B121" s="38"/>
      <c r="C121" s="217" t="s">
        <v>84</v>
      </c>
      <c r="D121" s="217" t="s">
        <v>136</v>
      </c>
      <c r="E121" s="218" t="s">
        <v>412</v>
      </c>
      <c r="F121" s="219" t="s">
        <v>413</v>
      </c>
      <c r="G121" s="220" t="s">
        <v>147</v>
      </c>
      <c r="H121" s="221">
        <v>30</v>
      </c>
      <c r="I121" s="222"/>
      <c r="J121" s="223">
        <f>ROUND(I121*H121,2)</f>
        <v>0</v>
      </c>
      <c r="K121" s="219" t="s">
        <v>1</v>
      </c>
      <c r="L121" s="43"/>
      <c r="M121" s="224" t="s">
        <v>1</v>
      </c>
      <c r="N121" s="225" t="s">
        <v>41</v>
      </c>
      <c r="O121" s="90"/>
      <c r="P121" s="226">
        <f>O121*H121</f>
        <v>0</v>
      </c>
      <c r="Q121" s="226">
        <v>0</v>
      </c>
      <c r="R121" s="226">
        <f>Q121*H121</f>
        <v>0</v>
      </c>
      <c r="S121" s="226">
        <v>0</v>
      </c>
      <c r="T121" s="227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28" t="s">
        <v>140</v>
      </c>
      <c r="AT121" s="228" t="s">
        <v>136</v>
      </c>
      <c r="AU121" s="228" t="s">
        <v>86</v>
      </c>
      <c r="AY121" s="16" t="s">
        <v>134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16" t="s">
        <v>84</v>
      </c>
      <c r="BK121" s="229">
        <f>ROUND(I121*H121,2)</f>
        <v>0</v>
      </c>
      <c r="BL121" s="16" t="s">
        <v>140</v>
      </c>
      <c r="BM121" s="228" t="s">
        <v>414</v>
      </c>
    </row>
    <row r="122" s="13" customFormat="1">
      <c r="A122" s="13"/>
      <c r="B122" s="230"/>
      <c r="C122" s="231"/>
      <c r="D122" s="232" t="s">
        <v>142</v>
      </c>
      <c r="E122" s="233" t="s">
        <v>1</v>
      </c>
      <c r="F122" s="234" t="s">
        <v>415</v>
      </c>
      <c r="G122" s="231"/>
      <c r="H122" s="235">
        <v>30</v>
      </c>
      <c r="I122" s="236"/>
      <c r="J122" s="231"/>
      <c r="K122" s="231"/>
      <c r="L122" s="237"/>
      <c r="M122" s="238"/>
      <c r="N122" s="239"/>
      <c r="O122" s="239"/>
      <c r="P122" s="239"/>
      <c r="Q122" s="239"/>
      <c r="R122" s="239"/>
      <c r="S122" s="239"/>
      <c r="T122" s="240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1" t="s">
        <v>142</v>
      </c>
      <c r="AU122" s="241" t="s">
        <v>86</v>
      </c>
      <c r="AV122" s="13" t="s">
        <v>86</v>
      </c>
      <c r="AW122" s="13" t="s">
        <v>33</v>
      </c>
      <c r="AX122" s="13" t="s">
        <v>76</v>
      </c>
      <c r="AY122" s="241" t="s">
        <v>134</v>
      </c>
    </row>
    <row r="123" s="14" customFormat="1">
      <c r="A123" s="14"/>
      <c r="B123" s="242"/>
      <c r="C123" s="243"/>
      <c r="D123" s="232" t="s">
        <v>142</v>
      </c>
      <c r="E123" s="244" t="s">
        <v>1</v>
      </c>
      <c r="F123" s="245" t="s">
        <v>144</v>
      </c>
      <c r="G123" s="243"/>
      <c r="H123" s="246">
        <v>30</v>
      </c>
      <c r="I123" s="247"/>
      <c r="J123" s="243"/>
      <c r="K123" s="243"/>
      <c r="L123" s="248"/>
      <c r="M123" s="249"/>
      <c r="N123" s="250"/>
      <c r="O123" s="250"/>
      <c r="P123" s="250"/>
      <c r="Q123" s="250"/>
      <c r="R123" s="250"/>
      <c r="S123" s="250"/>
      <c r="T123" s="251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2" t="s">
        <v>142</v>
      </c>
      <c r="AU123" s="252" t="s">
        <v>86</v>
      </c>
      <c r="AV123" s="14" t="s">
        <v>140</v>
      </c>
      <c r="AW123" s="14" t="s">
        <v>33</v>
      </c>
      <c r="AX123" s="14" t="s">
        <v>84</v>
      </c>
      <c r="AY123" s="252" t="s">
        <v>134</v>
      </c>
    </row>
    <row r="124" s="2" customFormat="1" ht="16.5" customHeight="1">
      <c r="A124" s="37"/>
      <c r="B124" s="38"/>
      <c r="C124" s="253" t="s">
        <v>86</v>
      </c>
      <c r="D124" s="253" t="s">
        <v>189</v>
      </c>
      <c r="E124" s="254" t="s">
        <v>416</v>
      </c>
      <c r="F124" s="255" t="s">
        <v>417</v>
      </c>
      <c r="G124" s="256" t="s">
        <v>178</v>
      </c>
      <c r="H124" s="257">
        <v>9</v>
      </c>
      <c r="I124" s="258"/>
      <c r="J124" s="259">
        <f>ROUND(I124*H124,2)</f>
        <v>0</v>
      </c>
      <c r="K124" s="255" t="s">
        <v>1</v>
      </c>
      <c r="L124" s="260"/>
      <c r="M124" s="261" t="s">
        <v>1</v>
      </c>
      <c r="N124" s="262" t="s">
        <v>41</v>
      </c>
      <c r="O124" s="90"/>
      <c r="P124" s="226">
        <f>O124*H124</f>
        <v>0</v>
      </c>
      <c r="Q124" s="226">
        <v>1</v>
      </c>
      <c r="R124" s="226">
        <f>Q124*H124</f>
        <v>9</v>
      </c>
      <c r="S124" s="226">
        <v>0</v>
      </c>
      <c r="T124" s="227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28" t="s">
        <v>175</v>
      </c>
      <c r="AT124" s="228" t="s">
        <v>189</v>
      </c>
      <c r="AU124" s="228" t="s">
        <v>86</v>
      </c>
      <c r="AY124" s="16" t="s">
        <v>134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6" t="s">
        <v>84</v>
      </c>
      <c r="BK124" s="229">
        <f>ROUND(I124*H124,2)</f>
        <v>0</v>
      </c>
      <c r="BL124" s="16" t="s">
        <v>140</v>
      </c>
      <c r="BM124" s="228" t="s">
        <v>418</v>
      </c>
    </row>
    <row r="125" s="13" customFormat="1">
      <c r="A125" s="13"/>
      <c r="B125" s="230"/>
      <c r="C125" s="231"/>
      <c r="D125" s="232" t="s">
        <v>142</v>
      </c>
      <c r="E125" s="233" t="s">
        <v>1</v>
      </c>
      <c r="F125" s="234" t="s">
        <v>419</v>
      </c>
      <c r="G125" s="231"/>
      <c r="H125" s="235">
        <v>9</v>
      </c>
      <c r="I125" s="236"/>
      <c r="J125" s="231"/>
      <c r="K125" s="231"/>
      <c r="L125" s="237"/>
      <c r="M125" s="238"/>
      <c r="N125" s="239"/>
      <c r="O125" s="239"/>
      <c r="P125" s="239"/>
      <c r="Q125" s="239"/>
      <c r="R125" s="239"/>
      <c r="S125" s="239"/>
      <c r="T125" s="240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1" t="s">
        <v>142</v>
      </c>
      <c r="AU125" s="241" t="s">
        <v>86</v>
      </c>
      <c r="AV125" s="13" t="s">
        <v>86</v>
      </c>
      <c r="AW125" s="13" t="s">
        <v>33</v>
      </c>
      <c r="AX125" s="13" t="s">
        <v>76</v>
      </c>
      <c r="AY125" s="241" t="s">
        <v>134</v>
      </c>
    </row>
    <row r="126" s="14" customFormat="1">
      <c r="A126" s="14"/>
      <c r="B126" s="242"/>
      <c r="C126" s="243"/>
      <c r="D126" s="232" t="s">
        <v>142</v>
      </c>
      <c r="E126" s="244" t="s">
        <v>1</v>
      </c>
      <c r="F126" s="245" t="s">
        <v>144</v>
      </c>
      <c r="G126" s="243"/>
      <c r="H126" s="246">
        <v>9</v>
      </c>
      <c r="I126" s="247"/>
      <c r="J126" s="243"/>
      <c r="K126" s="243"/>
      <c r="L126" s="248"/>
      <c r="M126" s="249"/>
      <c r="N126" s="250"/>
      <c r="O126" s="250"/>
      <c r="P126" s="250"/>
      <c r="Q126" s="250"/>
      <c r="R126" s="250"/>
      <c r="S126" s="250"/>
      <c r="T126" s="251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2" t="s">
        <v>142</v>
      </c>
      <c r="AU126" s="252" t="s">
        <v>86</v>
      </c>
      <c r="AV126" s="14" t="s">
        <v>140</v>
      </c>
      <c r="AW126" s="14" t="s">
        <v>33</v>
      </c>
      <c r="AX126" s="14" t="s">
        <v>84</v>
      </c>
      <c r="AY126" s="252" t="s">
        <v>134</v>
      </c>
    </row>
    <row r="127" s="2" customFormat="1">
      <c r="A127" s="37"/>
      <c r="B127" s="38"/>
      <c r="C127" s="217" t="s">
        <v>150</v>
      </c>
      <c r="D127" s="217" t="s">
        <v>136</v>
      </c>
      <c r="E127" s="218" t="s">
        <v>420</v>
      </c>
      <c r="F127" s="219" t="s">
        <v>421</v>
      </c>
      <c r="G127" s="220" t="s">
        <v>422</v>
      </c>
      <c r="H127" s="221">
        <v>0.024</v>
      </c>
      <c r="I127" s="222"/>
      <c r="J127" s="223">
        <f>ROUND(I127*H127,2)</f>
        <v>0</v>
      </c>
      <c r="K127" s="219" t="s">
        <v>1</v>
      </c>
      <c r="L127" s="43"/>
      <c r="M127" s="224" t="s">
        <v>1</v>
      </c>
      <c r="N127" s="225" t="s">
        <v>41</v>
      </c>
      <c r="O127" s="90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8" t="s">
        <v>140</v>
      </c>
      <c r="AT127" s="228" t="s">
        <v>136</v>
      </c>
      <c r="AU127" s="228" t="s">
        <v>86</v>
      </c>
      <c r="AY127" s="16" t="s">
        <v>134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6" t="s">
        <v>84</v>
      </c>
      <c r="BK127" s="229">
        <f>ROUND(I127*H127,2)</f>
        <v>0</v>
      </c>
      <c r="BL127" s="16" t="s">
        <v>140</v>
      </c>
      <c r="BM127" s="228" t="s">
        <v>423</v>
      </c>
    </row>
    <row r="128" s="2" customFormat="1" ht="16.5" customHeight="1">
      <c r="A128" s="37"/>
      <c r="B128" s="38"/>
      <c r="C128" s="253" t="s">
        <v>140</v>
      </c>
      <c r="D128" s="253" t="s">
        <v>189</v>
      </c>
      <c r="E128" s="254" t="s">
        <v>424</v>
      </c>
      <c r="F128" s="255" t="s">
        <v>425</v>
      </c>
      <c r="G128" s="256" t="s">
        <v>178</v>
      </c>
      <c r="H128" s="257">
        <v>53.759999999999998</v>
      </c>
      <c r="I128" s="258"/>
      <c r="J128" s="259">
        <f>ROUND(I128*H128,2)</f>
        <v>0</v>
      </c>
      <c r="K128" s="255" t="s">
        <v>1</v>
      </c>
      <c r="L128" s="260"/>
      <c r="M128" s="261" t="s">
        <v>1</v>
      </c>
      <c r="N128" s="262" t="s">
        <v>41</v>
      </c>
      <c r="O128" s="90"/>
      <c r="P128" s="226">
        <f>O128*H128</f>
        <v>0</v>
      </c>
      <c r="Q128" s="226">
        <v>1</v>
      </c>
      <c r="R128" s="226">
        <f>Q128*H128</f>
        <v>53.759999999999998</v>
      </c>
      <c r="S128" s="226">
        <v>0</v>
      </c>
      <c r="T128" s="22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8" t="s">
        <v>175</v>
      </c>
      <c r="AT128" s="228" t="s">
        <v>189</v>
      </c>
      <c r="AU128" s="228" t="s">
        <v>86</v>
      </c>
      <c r="AY128" s="16" t="s">
        <v>134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6" t="s">
        <v>84</v>
      </c>
      <c r="BK128" s="229">
        <f>ROUND(I128*H128,2)</f>
        <v>0</v>
      </c>
      <c r="BL128" s="16" t="s">
        <v>140</v>
      </c>
      <c r="BM128" s="228" t="s">
        <v>426</v>
      </c>
    </row>
    <row r="129" s="13" customFormat="1">
      <c r="A129" s="13"/>
      <c r="B129" s="230"/>
      <c r="C129" s="231"/>
      <c r="D129" s="232" t="s">
        <v>142</v>
      </c>
      <c r="E129" s="233" t="s">
        <v>1</v>
      </c>
      <c r="F129" s="234" t="s">
        <v>427</v>
      </c>
      <c r="G129" s="231"/>
      <c r="H129" s="235">
        <v>53.759999999999998</v>
      </c>
      <c r="I129" s="236"/>
      <c r="J129" s="231"/>
      <c r="K129" s="231"/>
      <c r="L129" s="237"/>
      <c r="M129" s="238"/>
      <c r="N129" s="239"/>
      <c r="O129" s="239"/>
      <c r="P129" s="239"/>
      <c r="Q129" s="239"/>
      <c r="R129" s="239"/>
      <c r="S129" s="239"/>
      <c r="T129" s="240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1" t="s">
        <v>142</v>
      </c>
      <c r="AU129" s="241" t="s">
        <v>86</v>
      </c>
      <c r="AV129" s="13" t="s">
        <v>86</v>
      </c>
      <c r="AW129" s="13" t="s">
        <v>33</v>
      </c>
      <c r="AX129" s="13" t="s">
        <v>76</v>
      </c>
      <c r="AY129" s="241" t="s">
        <v>134</v>
      </c>
    </row>
    <row r="130" s="14" customFormat="1">
      <c r="A130" s="14"/>
      <c r="B130" s="242"/>
      <c r="C130" s="243"/>
      <c r="D130" s="232" t="s">
        <v>142</v>
      </c>
      <c r="E130" s="244" t="s">
        <v>1</v>
      </c>
      <c r="F130" s="245" t="s">
        <v>144</v>
      </c>
      <c r="G130" s="243"/>
      <c r="H130" s="246">
        <v>53.759999999999998</v>
      </c>
      <c r="I130" s="247"/>
      <c r="J130" s="243"/>
      <c r="K130" s="243"/>
      <c r="L130" s="248"/>
      <c r="M130" s="249"/>
      <c r="N130" s="250"/>
      <c r="O130" s="250"/>
      <c r="P130" s="250"/>
      <c r="Q130" s="250"/>
      <c r="R130" s="250"/>
      <c r="S130" s="250"/>
      <c r="T130" s="251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2" t="s">
        <v>142</v>
      </c>
      <c r="AU130" s="252" t="s">
        <v>86</v>
      </c>
      <c r="AV130" s="14" t="s">
        <v>140</v>
      </c>
      <c r="AW130" s="14" t="s">
        <v>33</v>
      </c>
      <c r="AX130" s="14" t="s">
        <v>84</v>
      </c>
      <c r="AY130" s="252" t="s">
        <v>134</v>
      </c>
    </row>
    <row r="131" s="2" customFormat="1" ht="16.5" customHeight="1">
      <c r="A131" s="37"/>
      <c r="B131" s="38"/>
      <c r="C131" s="217" t="s">
        <v>160</v>
      </c>
      <c r="D131" s="217" t="s">
        <v>136</v>
      </c>
      <c r="E131" s="218" t="s">
        <v>428</v>
      </c>
      <c r="F131" s="219" t="s">
        <v>429</v>
      </c>
      <c r="G131" s="220" t="s">
        <v>185</v>
      </c>
      <c r="H131" s="221">
        <v>360</v>
      </c>
      <c r="I131" s="222"/>
      <c r="J131" s="223">
        <f>ROUND(I131*H131,2)</f>
        <v>0</v>
      </c>
      <c r="K131" s="219" t="s">
        <v>1</v>
      </c>
      <c r="L131" s="43"/>
      <c r="M131" s="224" t="s">
        <v>1</v>
      </c>
      <c r="N131" s="225" t="s">
        <v>41</v>
      </c>
      <c r="O131" s="90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8" t="s">
        <v>140</v>
      </c>
      <c r="AT131" s="228" t="s">
        <v>136</v>
      </c>
      <c r="AU131" s="228" t="s">
        <v>86</v>
      </c>
      <c r="AY131" s="16" t="s">
        <v>134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6" t="s">
        <v>84</v>
      </c>
      <c r="BK131" s="229">
        <f>ROUND(I131*H131,2)</f>
        <v>0</v>
      </c>
      <c r="BL131" s="16" t="s">
        <v>140</v>
      </c>
      <c r="BM131" s="228" t="s">
        <v>430</v>
      </c>
    </row>
    <row r="132" s="2" customFormat="1">
      <c r="A132" s="37"/>
      <c r="B132" s="38"/>
      <c r="C132" s="39"/>
      <c r="D132" s="232" t="s">
        <v>194</v>
      </c>
      <c r="E132" s="39"/>
      <c r="F132" s="263" t="s">
        <v>431</v>
      </c>
      <c r="G132" s="39"/>
      <c r="H132" s="39"/>
      <c r="I132" s="264"/>
      <c r="J132" s="39"/>
      <c r="K132" s="39"/>
      <c r="L132" s="43"/>
      <c r="M132" s="265"/>
      <c r="N132" s="266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194</v>
      </c>
      <c r="AU132" s="16" t="s">
        <v>86</v>
      </c>
    </row>
    <row r="133" s="13" customFormat="1">
      <c r="A133" s="13"/>
      <c r="B133" s="230"/>
      <c r="C133" s="231"/>
      <c r="D133" s="232" t="s">
        <v>142</v>
      </c>
      <c r="E133" s="233" t="s">
        <v>1</v>
      </c>
      <c r="F133" s="234" t="s">
        <v>432</v>
      </c>
      <c r="G133" s="231"/>
      <c r="H133" s="235">
        <v>360</v>
      </c>
      <c r="I133" s="236"/>
      <c r="J133" s="231"/>
      <c r="K133" s="231"/>
      <c r="L133" s="237"/>
      <c r="M133" s="238"/>
      <c r="N133" s="239"/>
      <c r="O133" s="239"/>
      <c r="P133" s="239"/>
      <c r="Q133" s="239"/>
      <c r="R133" s="239"/>
      <c r="S133" s="239"/>
      <c r="T133" s="24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1" t="s">
        <v>142</v>
      </c>
      <c r="AU133" s="241" t="s">
        <v>86</v>
      </c>
      <c r="AV133" s="13" t="s">
        <v>86</v>
      </c>
      <c r="AW133" s="13" t="s">
        <v>33</v>
      </c>
      <c r="AX133" s="13" t="s">
        <v>76</v>
      </c>
      <c r="AY133" s="241" t="s">
        <v>134</v>
      </c>
    </row>
    <row r="134" s="14" customFormat="1">
      <c r="A134" s="14"/>
      <c r="B134" s="242"/>
      <c r="C134" s="243"/>
      <c r="D134" s="232" t="s">
        <v>142</v>
      </c>
      <c r="E134" s="244" t="s">
        <v>1</v>
      </c>
      <c r="F134" s="245" t="s">
        <v>144</v>
      </c>
      <c r="G134" s="243"/>
      <c r="H134" s="246">
        <v>360</v>
      </c>
      <c r="I134" s="247"/>
      <c r="J134" s="243"/>
      <c r="K134" s="243"/>
      <c r="L134" s="248"/>
      <c r="M134" s="249"/>
      <c r="N134" s="250"/>
      <c r="O134" s="250"/>
      <c r="P134" s="250"/>
      <c r="Q134" s="250"/>
      <c r="R134" s="250"/>
      <c r="S134" s="250"/>
      <c r="T134" s="251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2" t="s">
        <v>142</v>
      </c>
      <c r="AU134" s="252" t="s">
        <v>86</v>
      </c>
      <c r="AV134" s="14" t="s">
        <v>140</v>
      </c>
      <c r="AW134" s="14" t="s">
        <v>33</v>
      </c>
      <c r="AX134" s="14" t="s">
        <v>84</v>
      </c>
      <c r="AY134" s="252" t="s">
        <v>134</v>
      </c>
    </row>
    <row r="135" s="2" customFormat="1">
      <c r="A135" s="37"/>
      <c r="B135" s="38"/>
      <c r="C135" s="217" t="s">
        <v>165</v>
      </c>
      <c r="D135" s="217" t="s">
        <v>136</v>
      </c>
      <c r="E135" s="218" t="s">
        <v>433</v>
      </c>
      <c r="F135" s="219" t="s">
        <v>434</v>
      </c>
      <c r="G135" s="220" t="s">
        <v>435</v>
      </c>
      <c r="H135" s="221">
        <v>90</v>
      </c>
      <c r="I135" s="222"/>
      <c r="J135" s="223">
        <f>ROUND(I135*H135,2)</f>
        <v>0</v>
      </c>
      <c r="K135" s="219" t="s">
        <v>1</v>
      </c>
      <c r="L135" s="43"/>
      <c r="M135" s="224" t="s">
        <v>1</v>
      </c>
      <c r="N135" s="225" t="s">
        <v>41</v>
      </c>
      <c r="O135" s="90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8" t="s">
        <v>140</v>
      </c>
      <c r="AT135" s="228" t="s">
        <v>136</v>
      </c>
      <c r="AU135" s="228" t="s">
        <v>86</v>
      </c>
      <c r="AY135" s="16" t="s">
        <v>134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6" t="s">
        <v>84</v>
      </c>
      <c r="BK135" s="229">
        <f>ROUND(I135*H135,2)</f>
        <v>0</v>
      </c>
      <c r="BL135" s="16" t="s">
        <v>140</v>
      </c>
      <c r="BM135" s="228" t="s">
        <v>436</v>
      </c>
    </row>
    <row r="136" s="13" customFormat="1">
      <c r="A136" s="13"/>
      <c r="B136" s="230"/>
      <c r="C136" s="231"/>
      <c r="D136" s="232" t="s">
        <v>142</v>
      </c>
      <c r="E136" s="233" t="s">
        <v>1</v>
      </c>
      <c r="F136" s="234" t="s">
        <v>437</v>
      </c>
      <c r="G136" s="231"/>
      <c r="H136" s="235">
        <v>90</v>
      </c>
      <c r="I136" s="236"/>
      <c r="J136" s="231"/>
      <c r="K136" s="231"/>
      <c r="L136" s="237"/>
      <c r="M136" s="238"/>
      <c r="N136" s="239"/>
      <c r="O136" s="239"/>
      <c r="P136" s="239"/>
      <c r="Q136" s="239"/>
      <c r="R136" s="239"/>
      <c r="S136" s="239"/>
      <c r="T136" s="24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1" t="s">
        <v>142</v>
      </c>
      <c r="AU136" s="241" t="s">
        <v>86</v>
      </c>
      <c r="AV136" s="13" t="s">
        <v>86</v>
      </c>
      <c r="AW136" s="13" t="s">
        <v>33</v>
      </c>
      <c r="AX136" s="13" t="s">
        <v>76</v>
      </c>
      <c r="AY136" s="241" t="s">
        <v>134</v>
      </c>
    </row>
    <row r="137" s="14" customFormat="1">
      <c r="A137" s="14"/>
      <c r="B137" s="242"/>
      <c r="C137" s="243"/>
      <c r="D137" s="232" t="s">
        <v>142</v>
      </c>
      <c r="E137" s="244" t="s">
        <v>1</v>
      </c>
      <c r="F137" s="245" t="s">
        <v>144</v>
      </c>
      <c r="G137" s="243"/>
      <c r="H137" s="246">
        <v>90</v>
      </c>
      <c r="I137" s="247"/>
      <c r="J137" s="243"/>
      <c r="K137" s="243"/>
      <c r="L137" s="248"/>
      <c r="M137" s="249"/>
      <c r="N137" s="250"/>
      <c r="O137" s="250"/>
      <c r="P137" s="250"/>
      <c r="Q137" s="250"/>
      <c r="R137" s="250"/>
      <c r="S137" s="250"/>
      <c r="T137" s="25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2" t="s">
        <v>142</v>
      </c>
      <c r="AU137" s="252" t="s">
        <v>86</v>
      </c>
      <c r="AV137" s="14" t="s">
        <v>140</v>
      </c>
      <c r="AW137" s="14" t="s">
        <v>33</v>
      </c>
      <c r="AX137" s="14" t="s">
        <v>84</v>
      </c>
      <c r="AY137" s="252" t="s">
        <v>134</v>
      </c>
    </row>
    <row r="138" s="2" customFormat="1" ht="16.5" customHeight="1">
      <c r="A138" s="37"/>
      <c r="B138" s="38"/>
      <c r="C138" s="253" t="s">
        <v>170</v>
      </c>
      <c r="D138" s="253" t="s">
        <v>189</v>
      </c>
      <c r="E138" s="254" t="s">
        <v>438</v>
      </c>
      <c r="F138" s="255" t="s">
        <v>439</v>
      </c>
      <c r="G138" s="256" t="s">
        <v>185</v>
      </c>
      <c r="H138" s="257">
        <v>616</v>
      </c>
      <c r="I138" s="258"/>
      <c r="J138" s="259">
        <f>ROUND(I138*H138,2)</f>
        <v>0</v>
      </c>
      <c r="K138" s="255" t="s">
        <v>1</v>
      </c>
      <c r="L138" s="260"/>
      <c r="M138" s="261" t="s">
        <v>1</v>
      </c>
      <c r="N138" s="262" t="s">
        <v>41</v>
      </c>
      <c r="O138" s="90"/>
      <c r="P138" s="226">
        <f>O138*H138</f>
        <v>0</v>
      </c>
      <c r="Q138" s="226">
        <v>9.0000000000000006E-05</v>
      </c>
      <c r="R138" s="226">
        <f>Q138*H138</f>
        <v>0.055440000000000003</v>
      </c>
      <c r="S138" s="226">
        <v>0</v>
      </c>
      <c r="T138" s="22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8" t="s">
        <v>175</v>
      </c>
      <c r="AT138" s="228" t="s">
        <v>189</v>
      </c>
      <c r="AU138" s="228" t="s">
        <v>86</v>
      </c>
      <c r="AY138" s="16" t="s">
        <v>134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6" t="s">
        <v>84</v>
      </c>
      <c r="BK138" s="229">
        <f>ROUND(I138*H138,2)</f>
        <v>0</v>
      </c>
      <c r="BL138" s="16" t="s">
        <v>140</v>
      </c>
      <c r="BM138" s="228" t="s">
        <v>440</v>
      </c>
    </row>
    <row r="139" s="13" customFormat="1">
      <c r="A139" s="13"/>
      <c r="B139" s="230"/>
      <c r="C139" s="231"/>
      <c r="D139" s="232" t="s">
        <v>142</v>
      </c>
      <c r="E139" s="233" t="s">
        <v>1</v>
      </c>
      <c r="F139" s="234" t="s">
        <v>441</v>
      </c>
      <c r="G139" s="231"/>
      <c r="H139" s="235">
        <v>616</v>
      </c>
      <c r="I139" s="236"/>
      <c r="J139" s="231"/>
      <c r="K139" s="231"/>
      <c r="L139" s="237"/>
      <c r="M139" s="238"/>
      <c r="N139" s="239"/>
      <c r="O139" s="239"/>
      <c r="P139" s="239"/>
      <c r="Q139" s="239"/>
      <c r="R139" s="239"/>
      <c r="S139" s="239"/>
      <c r="T139" s="24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1" t="s">
        <v>142</v>
      </c>
      <c r="AU139" s="241" t="s">
        <v>86</v>
      </c>
      <c r="AV139" s="13" t="s">
        <v>86</v>
      </c>
      <c r="AW139" s="13" t="s">
        <v>33</v>
      </c>
      <c r="AX139" s="13" t="s">
        <v>76</v>
      </c>
      <c r="AY139" s="241" t="s">
        <v>134</v>
      </c>
    </row>
    <row r="140" s="14" customFormat="1">
      <c r="A140" s="14"/>
      <c r="B140" s="242"/>
      <c r="C140" s="243"/>
      <c r="D140" s="232" t="s">
        <v>142</v>
      </c>
      <c r="E140" s="244" t="s">
        <v>1</v>
      </c>
      <c r="F140" s="245" t="s">
        <v>144</v>
      </c>
      <c r="G140" s="243"/>
      <c r="H140" s="246">
        <v>616</v>
      </c>
      <c r="I140" s="247"/>
      <c r="J140" s="243"/>
      <c r="K140" s="243"/>
      <c r="L140" s="248"/>
      <c r="M140" s="249"/>
      <c r="N140" s="250"/>
      <c r="O140" s="250"/>
      <c r="P140" s="250"/>
      <c r="Q140" s="250"/>
      <c r="R140" s="250"/>
      <c r="S140" s="250"/>
      <c r="T140" s="251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2" t="s">
        <v>142</v>
      </c>
      <c r="AU140" s="252" t="s">
        <v>86</v>
      </c>
      <c r="AV140" s="14" t="s">
        <v>140</v>
      </c>
      <c r="AW140" s="14" t="s">
        <v>33</v>
      </c>
      <c r="AX140" s="14" t="s">
        <v>84</v>
      </c>
      <c r="AY140" s="252" t="s">
        <v>134</v>
      </c>
    </row>
    <row r="141" s="2" customFormat="1" ht="16.5" customHeight="1">
      <c r="A141" s="37"/>
      <c r="B141" s="38"/>
      <c r="C141" s="253" t="s">
        <v>175</v>
      </c>
      <c r="D141" s="253" t="s">
        <v>189</v>
      </c>
      <c r="E141" s="254" t="s">
        <v>442</v>
      </c>
      <c r="F141" s="255" t="s">
        <v>443</v>
      </c>
      <c r="G141" s="256" t="s">
        <v>147</v>
      </c>
      <c r="H141" s="257">
        <v>6.75</v>
      </c>
      <c r="I141" s="258"/>
      <c r="J141" s="259">
        <f>ROUND(I141*H141,2)</f>
        <v>0</v>
      </c>
      <c r="K141" s="255" t="s">
        <v>1</v>
      </c>
      <c r="L141" s="260"/>
      <c r="M141" s="261" t="s">
        <v>1</v>
      </c>
      <c r="N141" s="262" t="s">
        <v>41</v>
      </c>
      <c r="O141" s="90"/>
      <c r="P141" s="226">
        <f>O141*H141</f>
        <v>0</v>
      </c>
      <c r="Q141" s="226">
        <v>0.001</v>
      </c>
      <c r="R141" s="226">
        <f>Q141*H141</f>
        <v>0.0067499999999999999</v>
      </c>
      <c r="S141" s="226">
        <v>0</v>
      </c>
      <c r="T141" s="22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8" t="s">
        <v>175</v>
      </c>
      <c r="AT141" s="228" t="s">
        <v>189</v>
      </c>
      <c r="AU141" s="228" t="s">
        <v>86</v>
      </c>
      <c r="AY141" s="16" t="s">
        <v>134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6" t="s">
        <v>84</v>
      </c>
      <c r="BK141" s="229">
        <f>ROUND(I141*H141,2)</f>
        <v>0</v>
      </c>
      <c r="BL141" s="16" t="s">
        <v>140</v>
      </c>
      <c r="BM141" s="228" t="s">
        <v>444</v>
      </c>
    </row>
    <row r="142" s="13" customFormat="1">
      <c r="A142" s="13"/>
      <c r="B142" s="230"/>
      <c r="C142" s="231"/>
      <c r="D142" s="232" t="s">
        <v>142</v>
      </c>
      <c r="E142" s="233" t="s">
        <v>1</v>
      </c>
      <c r="F142" s="234" t="s">
        <v>445</v>
      </c>
      <c r="G142" s="231"/>
      <c r="H142" s="235">
        <v>6.75</v>
      </c>
      <c r="I142" s="236"/>
      <c r="J142" s="231"/>
      <c r="K142" s="231"/>
      <c r="L142" s="237"/>
      <c r="M142" s="238"/>
      <c r="N142" s="239"/>
      <c r="O142" s="239"/>
      <c r="P142" s="239"/>
      <c r="Q142" s="239"/>
      <c r="R142" s="239"/>
      <c r="S142" s="239"/>
      <c r="T142" s="24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1" t="s">
        <v>142</v>
      </c>
      <c r="AU142" s="241" t="s">
        <v>86</v>
      </c>
      <c r="AV142" s="13" t="s">
        <v>86</v>
      </c>
      <c r="AW142" s="13" t="s">
        <v>33</v>
      </c>
      <c r="AX142" s="13" t="s">
        <v>76</v>
      </c>
      <c r="AY142" s="241" t="s">
        <v>134</v>
      </c>
    </row>
    <row r="143" s="14" customFormat="1">
      <c r="A143" s="14"/>
      <c r="B143" s="242"/>
      <c r="C143" s="243"/>
      <c r="D143" s="232" t="s">
        <v>142</v>
      </c>
      <c r="E143" s="244" t="s">
        <v>1</v>
      </c>
      <c r="F143" s="245" t="s">
        <v>144</v>
      </c>
      <c r="G143" s="243"/>
      <c r="H143" s="246">
        <v>6.75</v>
      </c>
      <c r="I143" s="247"/>
      <c r="J143" s="243"/>
      <c r="K143" s="243"/>
      <c r="L143" s="248"/>
      <c r="M143" s="249"/>
      <c r="N143" s="250"/>
      <c r="O143" s="250"/>
      <c r="P143" s="250"/>
      <c r="Q143" s="250"/>
      <c r="R143" s="250"/>
      <c r="S143" s="250"/>
      <c r="T143" s="25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2" t="s">
        <v>142</v>
      </c>
      <c r="AU143" s="252" t="s">
        <v>86</v>
      </c>
      <c r="AV143" s="14" t="s">
        <v>140</v>
      </c>
      <c r="AW143" s="14" t="s">
        <v>33</v>
      </c>
      <c r="AX143" s="14" t="s">
        <v>84</v>
      </c>
      <c r="AY143" s="252" t="s">
        <v>134</v>
      </c>
    </row>
    <row r="144" s="2" customFormat="1">
      <c r="A144" s="37"/>
      <c r="B144" s="38"/>
      <c r="C144" s="217" t="s">
        <v>182</v>
      </c>
      <c r="D144" s="217" t="s">
        <v>136</v>
      </c>
      <c r="E144" s="218" t="s">
        <v>446</v>
      </c>
      <c r="F144" s="219" t="s">
        <v>447</v>
      </c>
      <c r="G144" s="220" t="s">
        <v>422</v>
      </c>
      <c r="H144" s="221">
        <v>0.024</v>
      </c>
      <c r="I144" s="222"/>
      <c r="J144" s="223">
        <f>ROUND(I144*H144,2)</f>
        <v>0</v>
      </c>
      <c r="K144" s="219" t="s">
        <v>1</v>
      </c>
      <c r="L144" s="43"/>
      <c r="M144" s="224" t="s">
        <v>1</v>
      </c>
      <c r="N144" s="225" t="s">
        <v>41</v>
      </c>
      <c r="O144" s="90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8" t="s">
        <v>140</v>
      </c>
      <c r="AT144" s="228" t="s">
        <v>136</v>
      </c>
      <c r="AU144" s="228" t="s">
        <v>86</v>
      </c>
      <c r="AY144" s="16" t="s">
        <v>134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6" t="s">
        <v>84</v>
      </c>
      <c r="BK144" s="229">
        <f>ROUND(I144*H144,2)</f>
        <v>0</v>
      </c>
      <c r="BL144" s="16" t="s">
        <v>140</v>
      </c>
      <c r="BM144" s="228" t="s">
        <v>448</v>
      </c>
    </row>
    <row r="145" s="13" customFormat="1">
      <c r="A145" s="13"/>
      <c r="B145" s="230"/>
      <c r="C145" s="231"/>
      <c r="D145" s="232" t="s">
        <v>142</v>
      </c>
      <c r="E145" s="233" t="s">
        <v>1</v>
      </c>
      <c r="F145" s="234" t="s">
        <v>449</v>
      </c>
      <c r="G145" s="231"/>
      <c r="H145" s="235">
        <v>0.024</v>
      </c>
      <c r="I145" s="236"/>
      <c r="J145" s="231"/>
      <c r="K145" s="231"/>
      <c r="L145" s="237"/>
      <c r="M145" s="238"/>
      <c r="N145" s="239"/>
      <c r="O145" s="239"/>
      <c r="P145" s="239"/>
      <c r="Q145" s="239"/>
      <c r="R145" s="239"/>
      <c r="S145" s="239"/>
      <c r="T145" s="24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1" t="s">
        <v>142</v>
      </c>
      <c r="AU145" s="241" t="s">
        <v>86</v>
      </c>
      <c r="AV145" s="13" t="s">
        <v>86</v>
      </c>
      <c r="AW145" s="13" t="s">
        <v>33</v>
      </c>
      <c r="AX145" s="13" t="s">
        <v>76</v>
      </c>
      <c r="AY145" s="241" t="s">
        <v>134</v>
      </c>
    </row>
    <row r="146" s="14" customFormat="1">
      <c r="A146" s="14"/>
      <c r="B146" s="242"/>
      <c r="C146" s="243"/>
      <c r="D146" s="232" t="s">
        <v>142</v>
      </c>
      <c r="E146" s="244" t="s">
        <v>1</v>
      </c>
      <c r="F146" s="245" t="s">
        <v>144</v>
      </c>
      <c r="G146" s="243"/>
      <c r="H146" s="246">
        <v>0.024</v>
      </c>
      <c r="I146" s="247"/>
      <c r="J146" s="243"/>
      <c r="K146" s="243"/>
      <c r="L146" s="248"/>
      <c r="M146" s="249"/>
      <c r="N146" s="250"/>
      <c r="O146" s="250"/>
      <c r="P146" s="250"/>
      <c r="Q146" s="250"/>
      <c r="R146" s="250"/>
      <c r="S146" s="250"/>
      <c r="T146" s="25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2" t="s">
        <v>142</v>
      </c>
      <c r="AU146" s="252" t="s">
        <v>86</v>
      </c>
      <c r="AV146" s="14" t="s">
        <v>140</v>
      </c>
      <c r="AW146" s="14" t="s">
        <v>33</v>
      </c>
      <c r="AX146" s="14" t="s">
        <v>84</v>
      </c>
      <c r="AY146" s="252" t="s">
        <v>134</v>
      </c>
    </row>
    <row r="147" s="2" customFormat="1">
      <c r="A147" s="37"/>
      <c r="B147" s="38"/>
      <c r="C147" s="253" t="s">
        <v>188</v>
      </c>
      <c r="D147" s="253" t="s">
        <v>189</v>
      </c>
      <c r="E147" s="254" t="s">
        <v>450</v>
      </c>
      <c r="F147" s="255" t="s">
        <v>451</v>
      </c>
      <c r="G147" s="256" t="s">
        <v>185</v>
      </c>
      <c r="H147" s="257">
        <v>32</v>
      </c>
      <c r="I147" s="258"/>
      <c r="J147" s="259">
        <f>ROUND(I147*H147,2)</f>
        <v>0</v>
      </c>
      <c r="K147" s="255" t="s">
        <v>1</v>
      </c>
      <c r="L147" s="260"/>
      <c r="M147" s="261" t="s">
        <v>1</v>
      </c>
      <c r="N147" s="262" t="s">
        <v>41</v>
      </c>
      <c r="O147" s="90"/>
      <c r="P147" s="226">
        <f>O147*H147</f>
        <v>0</v>
      </c>
      <c r="Q147" s="226">
        <v>0.10299999999999999</v>
      </c>
      <c r="R147" s="226">
        <f>Q147*H147</f>
        <v>3.2959999999999998</v>
      </c>
      <c r="S147" s="226">
        <v>0</v>
      </c>
      <c r="T147" s="22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8" t="s">
        <v>175</v>
      </c>
      <c r="AT147" s="228" t="s">
        <v>189</v>
      </c>
      <c r="AU147" s="228" t="s">
        <v>86</v>
      </c>
      <c r="AY147" s="16" t="s">
        <v>134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6" t="s">
        <v>84</v>
      </c>
      <c r="BK147" s="229">
        <f>ROUND(I147*H147,2)</f>
        <v>0</v>
      </c>
      <c r="BL147" s="16" t="s">
        <v>140</v>
      </c>
      <c r="BM147" s="228" t="s">
        <v>452</v>
      </c>
    </row>
    <row r="148" s="13" customFormat="1">
      <c r="A148" s="13"/>
      <c r="B148" s="230"/>
      <c r="C148" s="231"/>
      <c r="D148" s="232" t="s">
        <v>142</v>
      </c>
      <c r="E148" s="233" t="s">
        <v>1</v>
      </c>
      <c r="F148" s="234" t="s">
        <v>453</v>
      </c>
      <c r="G148" s="231"/>
      <c r="H148" s="235">
        <v>32</v>
      </c>
      <c r="I148" s="236"/>
      <c r="J148" s="231"/>
      <c r="K148" s="231"/>
      <c r="L148" s="237"/>
      <c r="M148" s="238"/>
      <c r="N148" s="239"/>
      <c r="O148" s="239"/>
      <c r="P148" s="239"/>
      <c r="Q148" s="239"/>
      <c r="R148" s="239"/>
      <c r="S148" s="239"/>
      <c r="T148" s="24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1" t="s">
        <v>142</v>
      </c>
      <c r="AU148" s="241" t="s">
        <v>86</v>
      </c>
      <c r="AV148" s="13" t="s">
        <v>86</v>
      </c>
      <c r="AW148" s="13" t="s">
        <v>33</v>
      </c>
      <c r="AX148" s="13" t="s">
        <v>76</v>
      </c>
      <c r="AY148" s="241" t="s">
        <v>134</v>
      </c>
    </row>
    <row r="149" s="14" customFormat="1">
      <c r="A149" s="14"/>
      <c r="B149" s="242"/>
      <c r="C149" s="243"/>
      <c r="D149" s="232" t="s">
        <v>142</v>
      </c>
      <c r="E149" s="244" t="s">
        <v>1</v>
      </c>
      <c r="F149" s="245" t="s">
        <v>144</v>
      </c>
      <c r="G149" s="243"/>
      <c r="H149" s="246">
        <v>32</v>
      </c>
      <c r="I149" s="247"/>
      <c r="J149" s="243"/>
      <c r="K149" s="243"/>
      <c r="L149" s="248"/>
      <c r="M149" s="249"/>
      <c r="N149" s="250"/>
      <c r="O149" s="250"/>
      <c r="P149" s="250"/>
      <c r="Q149" s="250"/>
      <c r="R149" s="250"/>
      <c r="S149" s="250"/>
      <c r="T149" s="25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2" t="s">
        <v>142</v>
      </c>
      <c r="AU149" s="252" t="s">
        <v>86</v>
      </c>
      <c r="AV149" s="14" t="s">
        <v>140</v>
      </c>
      <c r="AW149" s="14" t="s">
        <v>33</v>
      </c>
      <c r="AX149" s="14" t="s">
        <v>84</v>
      </c>
      <c r="AY149" s="252" t="s">
        <v>134</v>
      </c>
    </row>
    <row r="150" s="2" customFormat="1" ht="16.5" customHeight="1">
      <c r="A150" s="37"/>
      <c r="B150" s="38"/>
      <c r="C150" s="253" t="s">
        <v>197</v>
      </c>
      <c r="D150" s="253" t="s">
        <v>189</v>
      </c>
      <c r="E150" s="254" t="s">
        <v>454</v>
      </c>
      <c r="F150" s="255" t="s">
        <v>455</v>
      </c>
      <c r="G150" s="256" t="s">
        <v>185</v>
      </c>
      <c r="H150" s="257">
        <v>64</v>
      </c>
      <c r="I150" s="258"/>
      <c r="J150" s="259">
        <f>ROUND(I150*H150,2)</f>
        <v>0</v>
      </c>
      <c r="K150" s="255" t="s">
        <v>1</v>
      </c>
      <c r="L150" s="260"/>
      <c r="M150" s="261" t="s">
        <v>1</v>
      </c>
      <c r="N150" s="262" t="s">
        <v>41</v>
      </c>
      <c r="O150" s="90"/>
      <c r="P150" s="226">
        <f>O150*H150</f>
        <v>0</v>
      </c>
      <c r="Q150" s="226">
        <v>0.0085199999999999998</v>
      </c>
      <c r="R150" s="226">
        <f>Q150*H150</f>
        <v>0.54527999999999999</v>
      </c>
      <c r="S150" s="226">
        <v>0</v>
      </c>
      <c r="T150" s="22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8" t="s">
        <v>175</v>
      </c>
      <c r="AT150" s="228" t="s">
        <v>189</v>
      </c>
      <c r="AU150" s="228" t="s">
        <v>86</v>
      </c>
      <c r="AY150" s="16" t="s">
        <v>134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6" t="s">
        <v>84</v>
      </c>
      <c r="BK150" s="229">
        <f>ROUND(I150*H150,2)</f>
        <v>0</v>
      </c>
      <c r="BL150" s="16" t="s">
        <v>140</v>
      </c>
      <c r="BM150" s="228" t="s">
        <v>456</v>
      </c>
    </row>
    <row r="151" s="13" customFormat="1">
      <c r="A151" s="13"/>
      <c r="B151" s="230"/>
      <c r="C151" s="231"/>
      <c r="D151" s="232" t="s">
        <v>142</v>
      </c>
      <c r="E151" s="233" t="s">
        <v>1</v>
      </c>
      <c r="F151" s="234" t="s">
        <v>457</v>
      </c>
      <c r="G151" s="231"/>
      <c r="H151" s="235">
        <v>64</v>
      </c>
      <c r="I151" s="236"/>
      <c r="J151" s="231"/>
      <c r="K151" s="231"/>
      <c r="L151" s="237"/>
      <c r="M151" s="238"/>
      <c r="N151" s="239"/>
      <c r="O151" s="239"/>
      <c r="P151" s="239"/>
      <c r="Q151" s="239"/>
      <c r="R151" s="239"/>
      <c r="S151" s="239"/>
      <c r="T151" s="24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1" t="s">
        <v>142</v>
      </c>
      <c r="AU151" s="241" t="s">
        <v>86</v>
      </c>
      <c r="AV151" s="13" t="s">
        <v>86</v>
      </c>
      <c r="AW151" s="13" t="s">
        <v>33</v>
      </c>
      <c r="AX151" s="13" t="s">
        <v>76</v>
      </c>
      <c r="AY151" s="241" t="s">
        <v>134</v>
      </c>
    </row>
    <row r="152" s="14" customFormat="1">
      <c r="A152" s="14"/>
      <c r="B152" s="242"/>
      <c r="C152" s="243"/>
      <c r="D152" s="232" t="s">
        <v>142</v>
      </c>
      <c r="E152" s="244" t="s">
        <v>1</v>
      </c>
      <c r="F152" s="245" t="s">
        <v>144</v>
      </c>
      <c r="G152" s="243"/>
      <c r="H152" s="246">
        <v>64</v>
      </c>
      <c r="I152" s="247"/>
      <c r="J152" s="243"/>
      <c r="K152" s="243"/>
      <c r="L152" s="248"/>
      <c r="M152" s="249"/>
      <c r="N152" s="250"/>
      <c r="O152" s="250"/>
      <c r="P152" s="250"/>
      <c r="Q152" s="250"/>
      <c r="R152" s="250"/>
      <c r="S152" s="250"/>
      <c r="T152" s="251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2" t="s">
        <v>142</v>
      </c>
      <c r="AU152" s="252" t="s">
        <v>86</v>
      </c>
      <c r="AV152" s="14" t="s">
        <v>140</v>
      </c>
      <c r="AW152" s="14" t="s">
        <v>33</v>
      </c>
      <c r="AX152" s="14" t="s">
        <v>84</v>
      </c>
      <c r="AY152" s="252" t="s">
        <v>134</v>
      </c>
    </row>
    <row r="153" s="2" customFormat="1">
      <c r="A153" s="37"/>
      <c r="B153" s="38"/>
      <c r="C153" s="253" t="s">
        <v>202</v>
      </c>
      <c r="D153" s="253" t="s">
        <v>189</v>
      </c>
      <c r="E153" s="254" t="s">
        <v>458</v>
      </c>
      <c r="F153" s="255" t="s">
        <v>459</v>
      </c>
      <c r="G153" s="256" t="s">
        <v>185</v>
      </c>
      <c r="H153" s="257">
        <v>64</v>
      </c>
      <c r="I153" s="258"/>
      <c r="J153" s="259">
        <f>ROUND(I153*H153,2)</f>
        <v>0</v>
      </c>
      <c r="K153" s="255" t="s">
        <v>1</v>
      </c>
      <c r="L153" s="260"/>
      <c r="M153" s="261" t="s">
        <v>1</v>
      </c>
      <c r="N153" s="262" t="s">
        <v>41</v>
      </c>
      <c r="O153" s="90"/>
      <c r="P153" s="226">
        <f>O153*H153</f>
        <v>0</v>
      </c>
      <c r="Q153" s="226">
        <v>9.0000000000000006E-05</v>
      </c>
      <c r="R153" s="226">
        <f>Q153*H153</f>
        <v>0.0057600000000000004</v>
      </c>
      <c r="S153" s="226">
        <v>0</v>
      </c>
      <c r="T153" s="22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8" t="s">
        <v>175</v>
      </c>
      <c r="AT153" s="228" t="s">
        <v>189</v>
      </c>
      <c r="AU153" s="228" t="s">
        <v>86</v>
      </c>
      <c r="AY153" s="16" t="s">
        <v>134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6" t="s">
        <v>84</v>
      </c>
      <c r="BK153" s="229">
        <f>ROUND(I153*H153,2)</f>
        <v>0</v>
      </c>
      <c r="BL153" s="16" t="s">
        <v>140</v>
      </c>
      <c r="BM153" s="228" t="s">
        <v>460</v>
      </c>
    </row>
    <row r="154" s="13" customFormat="1">
      <c r="A154" s="13"/>
      <c r="B154" s="230"/>
      <c r="C154" s="231"/>
      <c r="D154" s="232" t="s">
        <v>142</v>
      </c>
      <c r="E154" s="233" t="s">
        <v>1</v>
      </c>
      <c r="F154" s="234" t="s">
        <v>461</v>
      </c>
      <c r="G154" s="231"/>
      <c r="H154" s="235">
        <v>64</v>
      </c>
      <c r="I154" s="236"/>
      <c r="J154" s="231"/>
      <c r="K154" s="231"/>
      <c r="L154" s="237"/>
      <c r="M154" s="238"/>
      <c r="N154" s="239"/>
      <c r="O154" s="239"/>
      <c r="P154" s="239"/>
      <c r="Q154" s="239"/>
      <c r="R154" s="239"/>
      <c r="S154" s="239"/>
      <c r="T154" s="24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1" t="s">
        <v>142</v>
      </c>
      <c r="AU154" s="241" t="s">
        <v>86</v>
      </c>
      <c r="AV154" s="13" t="s">
        <v>86</v>
      </c>
      <c r="AW154" s="13" t="s">
        <v>33</v>
      </c>
      <c r="AX154" s="13" t="s">
        <v>76</v>
      </c>
      <c r="AY154" s="241" t="s">
        <v>134</v>
      </c>
    </row>
    <row r="155" s="14" customFormat="1">
      <c r="A155" s="14"/>
      <c r="B155" s="242"/>
      <c r="C155" s="243"/>
      <c r="D155" s="232" t="s">
        <v>142</v>
      </c>
      <c r="E155" s="244" t="s">
        <v>1</v>
      </c>
      <c r="F155" s="245" t="s">
        <v>144</v>
      </c>
      <c r="G155" s="243"/>
      <c r="H155" s="246">
        <v>64</v>
      </c>
      <c r="I155" s="247"/>
      <c r="J155" s="243"/>
      <c r="K155" s="243"/>
      <c r="L155" s="248"/>
      <c r="M155" s="249"/>
      <c r="N155" s="250"/>
      <c r="O155" s="250"/>
      <c r="P155" s="250"/>
      <c r="Q155" s="250"/>
      <c r="R155" s="250"/>
      <c r="S155" s="250"/>
      <c r="T155" s="251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2" t="s">
        <v>142</v>
      </c>
      <c r="AU155" s="252" t="s">
        <v>86</v>
      </c>
      <c r="AV155" s="14" t="s">
        <v>140</v>
      </c>
      <c r="AW155" s="14" t="s">
        <v>33</v>
      </c>
      <c r="AX155" s="14" t="s">
        <v>84</v>
      </c>
      <c r="AY155" s="252" t="s">
        <v>134</v>
      </c>
    </row>
    <row r="156" s="2" customFormat="1" ht="16.5" customHeight="1">
      <c r="A156" s="37"/>
      <c r="B156" s="38"/>
      <c r="C156" s="253" t="s">
        <v>206</v>
      </c>
      <c r="D156" s="253" t="s">
        <v>189</v>
      </c>
      <c r="E156" s="254" t="s">
        <v>462</v>
      </c>
      <c r="F156" s="255" t="s">
        <v>463</v>
      </c>
      <c r="G156" s="256" t="s">
        <v>185</v>
      </c>
      <c r="H156" s="257">
        <v>616</v>
      </c>
      <c r="I156" s="258"/>
      <c r="J156" s="259">
        <f>ROUND(I156*H156,2)</f>
        <v>0</v>
      </c>
      <c r="K156" s="255" t="s">
        <v>1</v>
      </c>
      <c r="L156" s="260"/>
      <c r="M156" s="261" t="s">
        <v>1</v>
      </c>
      <c r="N156" s="262" t="s">
        <v>41</v>
      </c>
      <c r="O156" s="90"/>
      <c r="P156" s="226">
        <f>O156*H156</f>
        <v>0</v>
      </c>
      <c r="Q156" s="226">
        <v>0.00051999999999999995</v>
      </c>
      <c r="R156" s="226">
        <f>Q156*H156</f>
        <v>0.32031999999999999</v>
      </c>
      <c r="S156" s="226">
        <v>0</v>
      </c>
      <c r="T156" s="22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8" t="s">
        <v>175</v>
      </c>
      <c r="AT156" s="228" t="s">
        <v>189</v>
      </c>
      <c r="AU156" s="228" t="s">
        <v>86</v>
      </c>
      <c r="AY156" s="16" t="s">
        <v>134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6" t="s">
        <v>84</v>
      </c>
      <c r="BK156" s="229">
        <f>ROUND(I156*H156,2)</f>
        <v>0</v>
      </c>
      <c r="BL156" s="16" t="s">
        <v>140</v>
      </c>
      <c r="BM156" s="228" t="s">
        <v>464</v>
      </c>
    </row>
    <row r="157" s="13" customFormat="1">
      <c r="A157" s="13"/>
      <c r="B157" s="230"/>
      <c r="C157" s="231"/>
      <c r="D157" s="232" t="s">
        <v>142</v>
      </c>
      <c r="E157" s="233" t="s">
        <v>1</v>
      </c>
      <c r="F157" s="234" t="s">
        <v>465</v>
      </c>
      <c r="G157" s="231"/>
      <c r="H157" s="235">
        <v>616</v>
      </c>
      <c r="I157" s="236"/>
      <c r="J157" s="231"/>
      <c r="K157" s="231"/>
      <c r="L157" s="237"/>
      <c r="M157" s="238"/>
      <c r="N157" s="239"/>
      <c r="O157" s="239"/>
      <c r="P157" s="239"/>
      <c r="Q157" s="239"/>
      <c r="R157" s="239"/>
      <c r="S157" s="239"/>
      <c r="T157" s="24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1" t="s">
        <v>142</v>
      </c>
      <c r="AU157" s="241" t="s">
        <v>86</v>
      </c>
      <c r="AV157" s="13" t="s">
        <v>86</v>
      </c>
      <c r="AW157" s="13" t="s">
        <v>33</v>
      </c>
      <c r="AX157" s="13" t="s">
        <v>76</v>
      </c>
      <c r="AY157" s="241" t="s">
        <v>134</v>
      </c>
    </row>
    <row r="158" s="14" customFormat="1">
      <c r="A158" s="14"/>
      <c r="B158" s="242"/>
      <c r="C158" s="243"/>
      <c r="D158" s="232" t="s">
        <v>142</v>
      </c>
      <c r="E158" s="244" t="s">
        <v>1</v>
      </c>
      <c r="F158" s="245" t="s">
        <v>144</v>
      </c>
      <c r="G158" s="243"/>
      <c r="H158" s="246">
        <v>616</v>
      </c>
      <c r="I158" s="247"/>
      <c r="J158" s="243"/>
      <c r="K158" s="243"/>
      <c r="L158" s="248"/>
      <c r="M158" s="249"/>
      <c r="N158" s="250"/>
      <c r="O158" s="250"/>
      <c r="P158" s="250"/>
      <c r="Q158" s="250"/>
      <c r="R158" s="250"/>
      <c r="S158" s="250"/>
      <c r="T158" s="251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2" t="s">
        <v>142</v>
      </c>
      <c r="AU158" s="252" t="s">
        <v>86</v>
      </c>
      <c r="AV158" s="14" t="s">
        <v>140</v>
      </c>
      <c r="AW158" s="14" t="s">
        <v>33</v>
      </c>
      <c r="AX158" s="14" t="s">
        <v>84</v>
      </c>
      <c r="AY158" s="252" t="s">
        <v>134</v>
      </c>
    </row>
    <row r="159" s="2" customFormat="1">
      <c r="A159" s="37"/>
      <c r="B159" s="38"/>
      <c r="C159" s="253" t="s">
        <v>210</v>
      </c>
      <c r="D159" s="253" t="s">
        <v>189</v>
      </c>
      <c r="E159" s="254" t="s">
        <v>466</v>
      </c>
      <c r="F159" s="255" t="s">
        <v>467</v>
      </c>
      <c r="G159" s="256" t="s">
        <v>185</v>
      </c>
      <c r="H159" s="257">
        <v>308</v>
      </c>
      <c r="I159" s="258"/>
      <c r="J159" s="259">
        <f>ROUND(I159*H159,2)</f>
        <v>0</v>
      </c>
      <c r="K159" s="255" t="s">
        <v>1</v>
      </c>
      <c r="L159" s="260"/>
      <c r="M159" s="261" t="s">
        <v>1</v>
      </c>
      <c r="N159" s="262" t="s">
        <v>41</v>
      </c>
      <c r="O159" s="90"/>
      <c r="P159" s="226">
        <f>O159*H159</f>
        <v>0</v>
      </c>
      <c r="Q159" s="226">
        <v>0.00123</v>
      </c>
      <c r="R159" s="226">
        <f>Q159*H159</f>
        <v>0.37884000000000001</v>
      </c>
      <c r="S159" s="226">
        <v>0</v>
      </c>
      <c r="T159" s="22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8" t="s">
        <v>175</v>
      </c>
      <c r="AT159" s="228" t="s">
        <v>189</v>
      </c>
      <c r="AU159" s="228" t="s">
        <v>86</v>
      </c>
      <c r="AY159" s="16" t="s">
        <v>134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6" t="s">
        <v>84</v>
      </c>
      <c r="BK159" s="229">
        <f>ROUND(I159*H159,2)</f>
        <v>0</v>
      </c>
      <c r="BL159" s="16" t="s">
        <v>140</v>
      </c>
      <c r="BM159" s="228" t="s">
        <v>468</v>
      </c>
    </row>
    <row r="160" s="13" customFormat="1">
      <c r="A160" s="13"/>
      <c r="B160" s="230"/>
      <c r="C160" s="231"/>
      <c r="D160" s="232" t="s">
        <v>142</v>
      </c>
      <c r="E160" s="233" t="s">
        <v>1</v>
      </c>
      <c r="F160" s="234" t="s">
        <v>469</v>
      </c>
      <c r="G160" s="231"/>
      <c r="H160" s="235">
        <v>308</v>
      </c>
      <c r="I160" s="236"/>
      <c r="J160" s="231"/>
      <c r="K160" s="231"/>
      <c r="L160" s="237"/>
      <c r="M160" s="238"/>
      <c r="N160" s="239"/>
      <c r="O160" s="239"/>
      <c r="P160" s="239"/>
      <c r="Q160" s="239"/>
      <c r="R160" s="239"/>
      <c r="S160" s="239"/>
      <c r="T160" s="24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1" t="s">
        <v>142</v>
      </c>
      <c r="AU160" s="241" t="s">
        <v>86</v>
      </c>
      <c r="AV160" s="13" t="s">
        <v>86</v>
      </c>
      <c r="AW160" s="13" t="s">
        <v>33</v>
      </c>
      <c r="AX160" s="13" t="s">
        <v>76</v>
      </c>
      <c r="AY160" s="241" t="s">
        <v>134</v>
      </c>
    </row>
    <row r="161" s="14" customFormat="1">
      <c r="A161" s="14"/>
      <c r="B161" s="242"/>
      <c r="C161" s="243"/>
      <c r="D161" s="232" t="s">
        <v>142</v>
      </c>
      <c r="E161" s="244" t="s">
        <v>1</v>
      </c>
      <c r="F161" s="245" t="s">
        <v>144</v>
      </c>
      <c r="G161" s="243"/>
      <c r="H161" s="246">
        <v>308</v>
      </c>
      <c r="I161" s="247"/>
      <c r="J161" s="243"/>
      <c r="K161" s="243"/>
      <c r="L161" s="248"/>
      <c r="M161" s="249"/>
      <c r="N161" s="250"/>
      <c r="O161" s="250"/>
      <c r="P161" s="250"/>
      <c r="Q161" s="250"/>
      <c r="R161" s="250"/>
      <c r="S161" s="250"/>
      <c r="T161" s="251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2" t="s">
        <v>142</v>
      </c>
      <c r="AU161" s="252" t="s">
        <v>86</v>
      </c>
      <c r="AV161" s="14" t="s">
        <v>140</v>
      </c>
      <c r="AW161" s="14" t="s">
        <v>33</v>
      </c>
      <c r="AX161" s="14" t="s">
        <v>84</v>
      </c>
      <c r="AY161" s="252" t="s">
        <v>134</v>
      </c>
    </row>
    <row r="162" s="2" customFormat="1" ht="21.75" customHeight="1">
      <c r="A162" s="37"/>
      <c r="B162" s="38"/>
      <c r="C162" s="253" t="s">
        <v>8</v>
      </c>
      <c r="D162" s="253" t="s">
        <v>189</v>
      </c>
      <c r="E162" s="254" t="s">
        <v>470</v>
      </c>
      <c r="F162" s="255" t="s">
        <v>471</v>
      </c>
      <c r="G162" s="256" t="s">
        <v>185</v>
      </c>
      <c r="H162" s="257">
        <v>154</v>
      </c>
      <c r="I162" s="258"/>
      <c r="J162" s="259">
        <f>ROUND(I162*H162,2)</f>
        <v>0</v>
      </c>
      <c r="K162" s="255" t="s">
        <v>1</v>
      </c>
      <c r="L162" s="260"/>
      <c r="M162" s="261" t="s">
        <v>1</v>
      </c>
      <c r="N162" s="262" t="s">
        <v>41</v>
      </c>
      <c r="O162" s="90"/>
      <c r="P162" s="226">
        <f>O162*H162</f>
        <v>0</v>
      </c>
      <c r="Q162" s="226">
        <v>0.00018000000000000001</v>
      </c>
      <c r="R162" s="226">
        <f>Q162*H162</f>
        <v>0.027720000000000002</v>
      </c>
      <c r="S162" s="226">
        <v>0</v>
      </c>
      <c r="T162" s="22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28" t="s">
        <v>175</v>
      </c>
      <c r="AT162" s="228" t="s">
        <v>189</v>
      </c>
      <c r="AU162" s="228" t="s">
        <v>86</v>
      </c>
      <c r="AY162" s="16" t="s">
        <v>134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6" t="s">
        <v>84</v>
      </c>
      <c r="BK162" s="229">
        <f>ROUND(I162*H162,2)</f>
        <v>0</v>
      </c>
      <c r="BL162" s="16" t="s">
        <v>140</v>
      </c>
      <c r="BM162" s="228" t="s">
        <v>472</v>
      </c>
    </row>
    <row r="163" s="13" customFormat="1">
      <c r="A163" s="13"/>
      <c r="B163" s="230"/>
      <c r="C163" s="231"/>
      <c r="D163" s="232" t="s">
        <v>142</v>
      </c>
      <c r="E163" s="233" t="s">
        <v>1</v>
      </c>
      <c r="F163" s="234" t="s">
        <v>473</v>
      </c>
      <c r="G163" s="231"/>
      <c r="H163" s="235">
        <v>154</v>
      </c>
      <c r="I163" s="236"/>
      <c r="J163" s="231"/>
      <c r="K163" s="231"/>
      <c r="L163" s="237"/>
      <c r="M163" s="238"/>
      <c r="N163" s="239"/>
      <c r="O163" s="239"/>
      <c r="P163" s="239"/>
      <c r="Q163" s="239"/>
      <c r="R163" s="239"/>
      <c r="S163" s="239"/>
      <c r="T163" s="24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1" t="s">
        <v>142</v>
      </c>
      <c r="AU163" s="241" t="s">
        <v>86</v>
      </c>
      <c r="AV163" s="13" t="s">
        <v>86</v>
      </c>
      <c r="AW163" s="13" t="s">
        <v>33</v>
      </c>
      <c r="AX163" s="13" t="s">
        <v>76</v>
      </c>
      <c r="AY163" s="241" t="s">
        <v>134</v>
      </c>
    </row>
    <row r="164" s="14" customFormat="1">
      <c r="A164" s="14"/>
      <c r="B164" s="242"/>
      <c r="C164" s="243"/>
      <c r="D164" s="232" t="s">
        <v>142</v>
      </c>
      <c r="E164" s="244" t="s">
        <v>1</v>
      </c>
      <c r="F164" s="245" t="s">
        <v>144</v>
      </c>
      <c r="G164" s="243"/>
      <c r="H164" s="246">
        <v>154</v>
      </c>
      <c r="I164" s="247"/>
      <c r="J164" s="243"/>
      <c r="K164" s="243"/>
      <c r="L164" s="248"/>
      <c r="M164" s="249"/>
      <c r="N164" s="250"/>
      <c r="O164" s="250"/>
      <c r="P164" s="250"/>
      <c r="Q164" s="250"/>
      <c r="R164" s="250"/>
      <c r="S164" s="250"/>
      <c r="T164" s="251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2" t="s">
        <v>142</v>
      </c>
      <c r="AU164" s="252" t="s">
        <v>86</v>
      </c>
      <c r="AV164" s="14" t="s">
        <v>140</v>
      </c>
      <c r="AW164" s="14" t="s">
        <v>33</v>
      </c>
      <c r="AX164" s="14" t="s">
        <v>84</v>
      </c>
      <c r="AY164" s="252" t="s">
        <v>134</v>
      </c>
    </row>
    <row r="165" s="2" customFormat="1">
      <c r="A165" s="37"/>
      <c r="B165" s="38"/>
      <c r="C165" s="217" t="s">
        <v>218</v>
      </c>
      <c r="D165" s="217" t="s">
        <v>136</v>
      </c>
      <c r="E165" s="218" t="s">
        <v>474</v>
      </c>
      <c r="F165" s="219" t="s">
        <v>475</v>
      </c>
      <c r="G165" s="220" t="s">
        <v>422</v>
      </c>
      <c r="H165" s="221">
        <v>0.024</v>
      </c>
      <c r="I165" s="222"/>
      <c r="J165" s="223">
        <f>ROUND(I165*H165,2)</f>
        <v>0</v>
      </c>
      <c r="K165" s="219" t="s">
        <v>1</v>
      </c>
      <c r="L165" s="43"/>
      <c r="M165" s="224" t="s">
        <v>1</v>
      </c>
      <c r="N165" s="225" t="s">
        <v>41</v>
      </c>
      <c r="O165" s="90"/>
      <c r="P165" s="226">
        <f>O165*H165</f>
        <v>0</v>
      </c>
      <c r="Q165" s="226">
        <v>0</v>
      </c>
      <c r="R165" s="226">
        <f>Q165*H165</f>
        <v>0</v>
      </c>
      <c r="S165" s="226">
        <v>0</v>
      </c>
      <c r="T165" s="22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8" t="s">
        <v>140</v>
      </c>
      <c r="AT165" s="228" t="s">
        <v>136</v>
      </c>
      <c r="AU165" s="228" t="s">
        <v>86</v>
      </c>
      <c r="AY165" s="16" t="s">
        <v>134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6" t="s">
        <v>84</v>
      </c>
      <c r="BK165" s="229">
        <f>ROUND(I165*H165,2)</f>
        <v>0</v>
      </c>
      <c r="BL165" s="16" t="s">
        <v>140</v>
      </c>
      <c r="BM165" s="228" t="s">
        <v>476</v>
      </c>
    </row>
    <row r="166" s="13" customFormat="1">
      <c r="A166" s="13"/>
      <c r="B166" s="230"/>
      <c r="C166" s="231"/>
      <c r="D166" s="232" t="s">
        <v>142</v>
      </c>
      <c r="E166" s="233" t="s">
        <v>1</v>
      </c>
      <c r="F166" s="234" t="s">
        <v>449</v>
      </c>
      <c r="G166" s="231"/>
      <c r="H166" s="235">
        <v>0.024</v>
      </c>
      <c r="I166" s="236"/>
      <c r="J166" s="231"/>
      <c r="K166" s="231"/>
      <c r="L166" s="237"/>
      <c r="M166" s="238"/>
      <c r="N166" s="239"/>
      <c r="O166" s="239"/>
      <c r="P166" s="239"/>
      <c r="Q166" s="239"/>
      <c r="R166" s="239"/>
      <c r="S166" s="239"/>
      <c r="T166" s="24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1" t="s">
        <v>142</v>
      </c>
      <c r="AU166" s="241" t="s">
        <v>86</v>
      </c>
      <c r="AV166" s="13" t="s">
        <v>86</v>
      </c>
      <c r="AW166" s="13" t="s">
        <v>33</v>
      </c>
      <c r="AX166" s="13" t="s">
        <v>76</v>
      </c>
      <c r="AY166" s="241" t="s">
        <v>134</v>
      </c>
    </row>
    <row r="167" s="14" customFormat="1">
      <c r="A167" s="14"/>
      <c r="B167" s="242"/>
      <c r="C167" s="243"/>
      <c r="D167" s="232" t="s">
        <v>142</v>
      </c>
      <c r="E167" s="244" t="s">
        <v>1</v>
      </c>
      <c r="F167" s="245" t="s">
        <v>144</v>
      </c>
      <c r="G167" s="243"/>
      <c r="H167" s="246">
        <v>0.024</v>
      </c>
      <c r="I167" s="247"/>
      <c r="J167" s="243"/>
      <c r="K167" s="243"/>
      <c r="L167" s="248"/>
      <c r="M167" s="249"/>
      <c r="N167" s="250"/>
      <c r="O167" s="250"/>
      <c r="P167" s="250"/>
      <c r="Q167" s="250"/>
      <c r="R167" s="250"/>
      <c r="S167" s="250"/>
      <c r="T167" s="251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2" t="s">
        <v>142</v>
      </c>
      <c r="AU167" s="252" t="s">
        <v>86</v>
      </c>
      <c r="AV167" s="14" t="s">
        <v>140</v>
      </c>
      <c r="AW167" s="14" t="s">
        <v>33</v>
      </c>
      <c r="AX167" s="14" t="s">
        <v>84</v>
      </c>
      <c r="AY167" s="252" t="s">
        <v>134</v>
      </c>
    </row>
    <row r="168" s="2" customFormat="1" ht="33" customHeight="1">
      <c r="A168" s="37"/>
      <c r="B168" s="38"/>
      <c r="C168" s="217" t="s">
        <v>223</v>
      </c>
      <c r="D168" s="217" t="s">
        <v>136</v>
      </c>
      <c r="E168" s="218" t="s">
        <v>477</v>
      </c>
      <c r="F168" s="219" t="s">
        <v>478</v>
      </c>
      <c r="G168" s="220" t="s">
        <v>139</v>
      </c>
      <c r="H168" s="221">
        <v>44.600000000000001</v>
      </c>
      <c r="I168" s="222"/>
      <c r="J168" s="223">
        <f>ROUND(I168*H168,2)</f>
        <v>0</v>
      </c>
      <c r="K168" s="219" t="s">
        <v>1</v>
      </c>
      <c r="L168" s="43"/>
      <c r="M168" s="224" t="s">
        <v>1</v>
      </c>
      <c r="N168" s="225" t="s">
        <v>41</v>
      </c>
      <c r="O168" s="90"/>
      <c r="P168" s="226">
        <f>O168*H168</f>
        <v>0</v>
      </c>
      <c r="Q168" s="226">
        <v>0</v>
      </c>
      <c r="R168" s="226">
        <f>Q168*H168</f>
        <v>0</v>
      </c>
      <c r="S168" s="226">
        <v>0</v>
      </c>
      <c r="T168" s="22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8" t="s">
        <v>140</v>
      </c>
      <c r="AT168" s="228" t="s">
        <v>136</v>
      </c>
      <c r="AU168" s="228" t="s">
        <v>86</v>
      </c>
      <c r="AY168" s="16" t="s">
        <v>134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6" t="s">
        <v>84</v>
      </c>
      <c r="BK168" s="229">
        <f>ROUND(I168*H168,2)</f>
        <v>0</v>
      </c>
      <c r="BL168" s="16" t="s">
        <v>140</v>
      </c>
      <c r="BM168" s="228" t="s">
        <v>479</v>
      </c>
    </row>
    <row r="169" s="2" customFormat="1">
      <c r="A169" s="37"/>
      <c r="B169" s="38"/>
      <c r="C169" s="39"/>
      <c r="D169" s="232" t="s">
        <v>194</v>
      </c>
      <c r="E169" s="39"/>
      <c r="F169" s="263" t="s">
        <v>480</v>
      </c>
      <c r="G169" s="39"/>
      <c r="H169" s="39"/>
      <c r="I169" s="264"/>
      <c r="J169" s="39"/>
      <c r="K169" s="39"/>
      <c r="L169" s="43"/>
      <c r="M169" s="265"/>
      <c r="N169" s="266"/>
      <c r="O169" s="90"/>
      <c r="P169" s="90"/>
      <c r="Q169" s="90"/>
      <c r="R169" s="90"/>
      <c r="S169" s="90"/>
      <c r="T169" s="91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194</v>
      </c>
      <c r="AU169" s="16" t="s">
        <v>86</v>
      </c>
    </row>
    <row r="170" s="13" customFormat="1">
      <c r="A170" s="13"/>
      <c r="B170" s="230"/>
      <c r="C170" s="231"/>
      <c r="D170" s="232" t="s">
        <v>142</v>
      </c>
      <c r="E170" s="233" t="s">
        <v>1</v>
      </c>
      <c r="F170" s="234" t="s">
        <v>481</v>
      </c>
      <c r="G170" s="231"/>
      <c r="H170" s="235">
        <v>44.600000000000001</v>
      </c>
      <c r="I170" s="236"/>
      <c r="J170" s="231"/>
      <c r="K170" s="231"/>
      <c r="L170" s="237"/>
      <c r="M170" s="238"/>
      <c r="N170" s="239"/>
      <c r="O170" s="239"/>
      <c r="P170" s="239"/>
      <c r="Q170" s="239"/>
      <c r="R170" s="239"/>
      <c r="S170" s="239"/>
      <c r="T170" s="24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1" t="s">
        <v>142</v>
      </c>
      <c r="AU170" s="241" t="s">
        <v>86</v>
      </c>
      <c r="AV170" s="13" t="s">
        <v>86</v>
      </c>
      <c r="AW170" s="13" t="s">
        <v>33</v>
      </c>
      <c r="AX170" s="13" t="s">
        <v>76</v>
      </c>
      <c r="AY170" s="241" t="s">
        <v>134</v>
      </c>
    </row>
    <row r="171" s="14" customFormat="1">
      <c r="A171" s="14"/>
      <c r="B171" s="242"/>
      <c r="C171" s="243"/>
      <c r="D171" s="232" t="s">
        <v>142</v>
      </c>
      <c r="E171" s="244" t="s">
        <v>1</v>
      </c>
      <c r="F171" s="245" t="s">
        <v>144</v>
      </c>
      <c r="G171" s="243"/>
      <c r="H171" s="246">
        <v>44.600000000000001</v>
      </c>
      <c r="I171" s="247"/>
      <c r="J171" s="243"/>
      <c r="K171" s="243"/>
      <c r="L171" s="248"/>
      <c r="M171" s="249"/>
      <c r="N171" s="250"/>
      <c r="O171" s="250"/>
      <c r="P171" s="250"/>
      <c r="Q171" s="250"/>
      <c r="R171" s="250"/>
      <c r="S171" s="250"/>
      <c r="T171" s="251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2" t="s">
        <v>142</v>
      </c>
      <c r="AU171" s="252" t="s">
        <v>86</v>
      </c>
      <c r="AV171" s="14" t="s">
        <v>140</v>
      </c>
      <c r="AW171" s="14" t="s">
        <v>33</v>
      </c>
      <c r="AX171" s="14" t="s">
        <v>84</v>
      </c>
      <c r="AY171" s="252" t="s">
        <v>134</v>
      </c>
    </row>
    <row r="172" s="2" customFormat="1">
      <c r="A172" s="37"/>
      <c r="B172" s="38"/>
      <c r="C172" s="217" t="s">
        <v>229</v>
      </c>
      <c r="D172" s="217" t="s">
        <v>136</v>
      </c>
      <c r="E172" s="218" t="s">
        <v>482</v>
      </c>
      <c r="F172" s="219" t="s">
        <v>483</v>
      </c>
      <c r="G172" s="220" t="s">
        <v>185</v>
      </c>
      <c r="H172" s="221">
        <v>4</v>
      </c>
      <c r="I172" s="222"/>
      <c r="J172" s="223">
        <f>ROUND(I172*H172,2)</f>
        <v>0</v>
      </c>
      <c r="K172" s="219" t="s">
        <v>1</v>
      </c>
      <c r="L172" s="43"/>
      <c r="M172" s="224" t="s">
        <v>1</v>
      </c>
      <c r="N172" s="225" t="s">
        <v>41</v>
      </c>
      <c r="O172" s="90"/>
      <c r="P172" s="226">
        <f>O172*H172</f>
        <v>0</v>
      </c>
      <c r="Q172" s="226">
        <v>0</v>
      </c>
      <c r="R172" s="226">
        <f>Q172*H172</f>
        <v>0</v>
      </c>
      <c r="S172" s="226">
        <v>0</v>
      </c>
      <c r="T172" s="22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8" t="s">
        <v>140</v>
      </c>
      <c r="AT172" s="228" t="s">
        <v>136</v>
      </c>
      <c r="AU172" s="228" t="s">
        <v>86</v>
      </c>
      <c r="AY172" s="16" t="s">
        <v>134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6" t="s">
        <v>84</v>
      </c>
      <c r="BK172" s="229">
        <f>ROUND(I172*H172,2)</f>
        <v>0</v>
      </c>
      <c r="BL172" s="16" t="s">
        <v>140</v>
      </c>
      <c r="BM172" s="228" t="s">
        <v>484</v>
      </c>
    </row>
    <row r="173" s="2" customFormat="1">
      <c r="A173" s="37"/>
      <c r="B173" s="38"/>
      <c r="C173" s="39"/>
      <c r="D173" s="232" t="s">
        <v>194</v>
      </c>
      <c r="E173" s="39"/>
      <c r="F173" s="263" t="s">
        <v>485</v>
      </c>
      <c r="G173" s="39"/>
      <c r="H173" s="39"/>
      <c r="I173" s="264"/>
      <c r="J173" s="39"/>
      <c r="K173" s="39"/>
      <c r="L173" s="43"/>
      <c r="M173" s="265"/>
      <c r="N173" s="266"/>
      <c r="O173" s="90"/>
      <c r="P173" s="90"/>
      <c r="Q173" s="90"/>
      <c r="R173" s="90"/>
      <c r="S173" s="90"/>
      <c r="T173" s="91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194</v>
      </c>
      <c r="AU173" s="16" t="s">
        <v>86</v>
      </c>
    </row>
    <row r="174" s="2" customFormat="1" ht="16.5" customHeight="1">
      <c r="A174" s="37"/>
      <c r="B174" s="38"/>
      <c r="C174" s="217" t="s">
        <v>235</v>
      </c>
      <c r="D174" s="217" t="s">
        <v>136</v>
      </c>
      <c r="E174" s="218" t="s">
        <v>486</v>
      </c>
      <c r="F174" s="219" t="s">
        <v>487</v>
      </c>
      <c r="G174" s="220" t="s">
        <v>185</v>
      </c>
      <c r="H174" s="221">
        <v>2</v>
      </c>
      <c r="I174" s="222"/>
      <c r="J174" s="223">
        <f>ROUND(I174*H174,2)</f>
        <v>0</v>
      </c>
      <c r="K174" s="219" t="s">
        <v>1</v>
      </c>
      <c r="L174" s="43"/>
      <c r="M174" s="224" t="s">
        <v>1</v>
      </c>
      <c r="N174" s="225" t="s">
        <v>41</v>
      </c>
      <c r="O174" s="90"/>
      <c r="P174" s="226">
        <f>O174*H174</f>
        <v>0</v>
      </c>
      <c r="Q174" s="226">
        <v>0</v>
      </c>
      <c r="R174" s="226">
        <f>Q174*H174</f>
        <v>0</v>
      </c>
      <c r="S174" s="226">
        <v>0</v>
      </c>
      <c r="T174" s="227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8" t="s">
        <v>140</v>
      </c>
      <c r="AT174" s="228" t="s">
        <v>136</v>
      </c>
      <c r="AU174" s="228" t="s">
        <v>86</v>
      </c>
      <c r="AY174" s="16" t="s">
        <v>134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6" t="s">
        <v>84</v>
      </c>
      <c r="BK174" s="229">
        <f>ROUND(I174*H174,2)</f>
        <v>0</v>
      </c>
      <c r="BL174" s="16" t="s">
        <v>140</v>
      </c>
      <c r="BM174" s="228" t="s">
        <v>488</v>
      </c>
    </row>
    <row r="175" s="2" customFormat="1">
      <c r="A175" s="37"/>
      <c r="B175" s="38"/>
      <c r="C175" s="39"/>
      <c r="D175" s="232" t="s">
        <v>194</v>
      </c>
      <c r="E175" s="39"/>
      <c r="F175" s="263" t="s">
        <v>485</v>
      </c>
      <c r="G175" s="39"/>
      <c r="H175" s="39"/>
      <c r="I175" s="264"/>
      <c r="J175" s="39"/>
      <c r="K175" s="39"/>
      <c r="L175" s="43"/>
      <c r="M175" s="265"/>
      <c r="N175" s="266"/>
      <c r="O175" s="90"/>
      <c r="P175" s="90"/>
      <c r="Q175" s="90"/>
      <c r="R175" s="90"/>
      <c r="S175" s="90"/>
      <c r="T175" s="91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194</v>
      </c>
      <c r="AU175" s="16" t="s">
        <v>86</v>
      </c>
    </row>
    <row r="176" s="2" customFormat="1" ht="16.5" customHeight="1">
      <c r="A176" s="37"/>
      <c r="B176" s="38"/>
      <c r="C176" s="217" t="s">
        <v>240</v>
      </c>
      <c r="D176" s="217" t="s">
        <v>136</v>
      </c>
      <c r="E176" s="218" t="s">
        <v>489</v>
      </c>
      <c r="F176" s="219" t="s">
        <v>490</v>
      </c>
      <c r="G176" s="220" t="s">
        <v>185</v>
      </c>
      <c r="H176" s="221">
        <v>32</v>
      </c>
      <c r="I176" s="222"/>
      <c r="J176" s="223">
        <f>ROUND(I176*H176,2)</f>
        <v>0</v>
      </c>
      <c r="K176" s="219" t="s">
        <v>491</v>
      </c>
      <c r="L176" s="43"/>
      <c r="M176" s="224" t="s">
        <v>1</v>
      </c>
      <c r="N176" s="225" t="s">
        <v>41</v>
      </c>
      <c r="O176" s="90"/>
      <c r="P176" s="226">
        <f>O176*H176</f>
        <v>0</v>
      </c>
      <c r="Q176" s="226">
        <v>0</v>
      </c>
      <c r="R176" s="226">
        <f>Q176*H176</f>
        <v>0</v>
      </c>
      <c r="S176" s="226">
        <v>0</v>
      </c>
      <c r="T176" s="227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28" t="s">
        <v>140</v>
      </c>
      <c r="AT176" s="228" t="s">
        <v>136</v>
      </c>
      <c r="AU176" s="228" t="s">
        <v>86</v>
      </c>
      <c r="AY176" s="16" t="s">
        <v>134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6" t="s">
        <v>84</v>
      </c>
      <c r="BK176" s="229">
        <f>ROUND(I176*H176,2)</f>
        <v>0</v>
      </c>
      <c r="BL176" s="16" t="s">
        <v>140</v>
      </c>
      <c r="BM176" s="228" t="s">
        <v>492</v>
      </c>
    </row>
    <row r="177" s="13" customFormat="1">
      <c r="A177" s="13"/>
      <c r="B177" s="230"/>
      <c r="C177" s="231"/>
      <c r="D177" s="232" t="s">
        <v>142</v>
      </c>
      <c r="E177" s="233" t="s">
        <v>1</v>
      </c>
      <c r="F177" s="234" t="s">
        <v>453</v>
      </c>
      <c r="G177" s="231"/>
      <c r="H177" s="235">
        <v>32</v>
      </c>
      <c r="I177" s="236"/>
      <c r="J177" s="231"/>
      <c r="K177" s="231"/>
      <c r="L177" s="237"/>
      <c r="M177" s="238"/>
      <c r="N177" s="239"/>
      <c r="O177" s="239"/>
      <c r="P177" s="239"/>
      <c r="Q177" s="239"/>
      <c r="R177" s="239"/>
      <c r="S177" s="239"/>
      <c r="T177" s="24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1" t="s">
        <v>142</v>
      </c>
      <c r="AU177" s="241" t="s">
        <v>86</v>
      </c>
      <c r="AV177" s="13" t="s">
        <v>86</v>
      </c>
      <c r="AW177" s="13" t="s">
        <v>33</v>
      </c>
      <c r="AX177" s="13" t="s">
        <v>76</v>
      </c>
      <c r="AY177" s="241" t="s">
        <v>134</v>
      </c>
    </row>
    <row r="178" s="14" customFormat="1">
      <c r="A178" s="14"/>
      <c r="B178" s="242"/>
      <c r="C178" s="243"/>
      <c r="D178" s="232" t="s">
        <v>142</v>
      </c>
      <c r="E178" s="244" t="s">
        <v>1</v>
      </c>
      <c r="F178" s="245" t="s">
        <v>144</v>
      </c>
      <c r="G178" s="243"/>
      <c r="H178" s="246">
        <v>32</v>
      </c>
      <c r="I178" s="247"/>
      <c r="J178" s="243"/>
      <c r="K178" s="243"/>
      <c r="L178" s="248"/>
      <c r="M178" s="249"/>
      <c r="N178" s="250"/>
      <c r="O178" s="250"/>
      <c r="P178" s="250"/>
      <c r="Q178" s="250"/>
      <c r="R178" s="250"/>
      <c r="S178" s="250"/>
      <c r="T178" s="25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2" t="s">
        <v>142</v>
      </c>
      <c r="AU178" s="252" t="s">
        <v>86</v>
      </c>
      <c r="AV178" s="14" t="s">
        <v>140</v>
      </c>
      <c r="AW178" s="14" t="s">
        <v>33</v>
      </c>
      <c r="AX178" s="14" t="s">
        <v>84</v>
      </c>
      <c r="AY178" s="252" t="s">
        <v>134</v>
      </c>
    </row>
    <row r="179" s="2" customFormat="1">
      <c r="A179" s="37"/>
      <c r="B179" s="38"/>
      <c r="C179" s="217" t="s">
        <v>7</v>
      </c>
      <c r="D179" s="217" t="s">
        <v>136</v>
      </c>
      <c r="E179" s="218" t="s">
        <v>493</v>
      </c>
      <c r="F179" s="219" t="s">
        <v>494</v>
      </c>
      <c r="G179" s="220" t="s">
        <v>495</v>
      </c>
      <c r="H179" s="221">
        <v>6</v>
      </c>
      <c r="I179" s="222"/>
      <c r="J179" s="223">
        <f>ROUND(I179*H179,2)</f>
        <v>0</v>
      </c>
      <c r="K179" s="219" t="s">
        <v>1</v>
      </c>
      <c r="L179" s="43"/>
      <c r="M179" s="224" t="s">
        <v>1</v>
      </c>
      <c r="N179" s="225" t="s">
        <v>41</v>
      </c>
      <c r="O179" s="90"/>
      <c r="P179" s="226">
        <f>O179*H179</f>
        <v>0</v>
      </c>
      <c r="Q179" s="226">
        <v>0</v>
      </c>
      <c r="R179" s="226">
        <f>Q179*H179</f>
        <v>0</v>
      </c>
      <c r="S179" s="226">
        <v>0</v>
      </c>
      <c r="T179" s="227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8" t="s">
        <v>140</v>
      </c>
      <c r="AT179" s="228" t="s">
        <v>136</v>
      </c>
      <c r="AU179" s="228" t="s">
        <v>86</v>
      </c>
      <c r="AY179" s="16" t="s">
        <v>134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6" t="s">
        <v>84</v>
      </c>
      <c r="BK179" s="229">
        <f>ROUND(I179*H179,2)</f>
        <v>0</v>
      </c>
      <c r="BL179" s="16" t="s">
        <v>140</v>
      </c>
      <c r="BM179" s="228" t="s">
        <v>496</v>
      </c>
    </row>
    <row r="180" s="13" customFormat="1">
      <c r="A180" s="13"/>
      <c r="B180" s="230"/>
      <c r="C180" s="231"/>
      <c r="D180" s="232" t="s">
        <v>142</v>
      </c>
      <c r="E180" s="233" t="s">
        <v>1</v>
      </c>
      <c r="F180" s="234" t="s">
        <v>165</v>
      </c>
      <c r="G180" s="231"/>
      <c r="H180" s="235">
        <v>6</v>
      </c>
      <c r="I180" s="236"/>
      <c r="J180" s="231"/>
      <c r="K180" s="231"/>
      <c r="L180" s="237"/>
      <c r="M180" s="238"/>
      <c r="N180" s="239"/>
      <c r="O180" s="239"/>
      <c r="P180" s="239"/>
      <c r="Q180" s="239"/>
      <c r="R180" s="239"/>
      <c r="S180" s="239"/>
      <c r="T180" s="24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1" t="s">
        <v>142</v>
      </c>
      <c r="AU180" s="241" t="s">
        <v>86</v>
      </c>
      <c r="AV180" s="13" t="s">
        <v>86</v>
      </c>
      <c r="AW180" s="13" t="s">
        <v>33</v>
      </c>
      <c r="AX180" s="13" t="s">
        <v>76</v>
      </c>
      <c r="AY180" s="241" t="s">
        <v>134</v>
      </c>
    </row>
    <row r="181" s="14" customFormat="1">
      <c r="A181" s="14"/>
      <c r="B181" s="242"/>
      <c r="C181" s="243"/>
      <c r="D181" s="232" t="s">
        <v>142</v>
      </c>
      <c r="E181" s="244" t="s">
        <v>1</v>
      </c>
      <c r="F181" s="245" t="s">
        <v>144</v>
      </c>
      <c r="G181" s="243"/>
      <c r="H181" s="246">
        <v>6</v>
      </c>
      <c r="I181" s="247"/>
      <c r="J181" s="243"/>
      <c r="K181" s="243"/>
      <c r="L181" s="248"/>
      <c r="M181" s="249"/>
      <c r="N181" s="250"/>
      <c r="O181" s="250"/>
      <c r="P181" s="250"/>
      <c r="Q181" s="250"/>
      <c r="R181" s="250"/>
      <c r="S181" s="250"/>
      <c r="T181" s="251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2" t="s">
        <v>142</v>
      </c>
      <c r="AU181" s="252" t="s">
        <v>86</v>
      </c>
      <c r="AV181" s="14" t="s">
        <v>140</v>
      </c>
      <c r="AW181" s="14" t="s">
        <v>33</v>
      </c>
      <c r="AX181" s="14" t="s">
        <v>84</v>
      </c>
      <c r="AY181" s="252" t="s">
        <v>134</v>
      </c>
    </row>
    <row r="182" s="2" customFormat="1" ht="21.75" customHeight="1">
      <c r="A182" s="37"/>
      <c r="B182" s="38"/>
      <c r="C182" s="217" t="s">
        <v>250</v>
      </c>
      <c r="D182" s="217" t="s">
        <v>136</v>
      </c>
      <c r="E182" s="218" t="s">
        <v>497</v>
      </c>
      <c r="F182" s="219" t="s">
        <v>498</v>
      </c>
      <c r="G182" s="220" t="s">
        <v>178</v>
      </c>
      <c r="H182" s="221">
        <v>50</v>
      </c>
      <c r="I182" s="222"/>
      <c r="J182" s="223">
        <f>ROUND(I182*H182,2)</f>
        <v>0</v>
      </c>
      <c r="K182" s="219" t="s">
        <v>1</v>
      </c>
      <c r="L182" s="43"/>
      <c r="M182" s="224" t="s">
        <v>1</v>
      </c>
      <c r="N182" s="225" t="s">
        <v>41</v>
      </c>
      <c r="O182" s="90"/>
      <c r="P182" s="226">
        <f>O182*H182</f>
        <v>0</v>
      </c>
      <c r="Q182" s="226">
        <v>0</v>
      </c>
      <c r="R182" s="226">
        <f>Q182*H182</f>
        <v>0</v>
      </c>
      <c r="S182" s="226">
        <v>0</v>
      </c>
      <c r="T182" s="227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28" t="s">
        <v>140</v>
      </c>
      <c r="AT182" s="228" t="s">
        <v>136</v>
      </c>
      <c r="AU182" s="228" t="s">
        <v>86</v>
      </c>
      <c r="AY182" s="16" t="s">
        <v>134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6" t="s">
        <v>84</v>
      </c>
      <c r="BK182" s="229">
        <f>ROUND(I182*H182,2)</f>
        <v>0</v>
      </c>
      <c r="BL182" s="16" t="s">
        <v>140</v>
      </c>
      <c r="BM182" s="228" t="s">
        <v>499</v>
      </c>
    </row>
    <row r="183" s="2" customFormat="1" ht="21.75" customHeight="1">
      <c r="A183" s="37"/>
      <c r="B183" s="38"/>
      <c r="C183" s="217" t="s">
        <v>256</v>
      </c>
      <c r="D183" s="217" t="s">
        <v>136</v>
      </c>
      <c r="E183" s="218" t="s">
        <v>500</v>
      </c>
      <c r="F183" s="219" t="s">
        <v>501</v>
      </c>
      <c r="G183" s="220" t="s">
        <v>178</v>
      </c>
      <c r="H183" s="221">
        <v>2.3500000000000001</v>
      </c>
      <c r="I183" s="222"/>
      <c r="J183" s="223">
        <f>ROUND(I183*H183,2)</f>
        <v>0</v>
      </c>
      <c r="K183" s="219" t="s">
        <v>1</v>
      </c>
      <c r="L183" s="43"/>
      <c r="M183" s="267" t="s">
        <v>1</v>
      </c>
      <c r="N183" s="268" t="s">
        <v>41</v>
      </c>
      <c r="O183" s="269"/>
      <c r="P183" s="270">
        <f>O183*H183</f>
        <v>0</v>
      </c>
      <c r="Q183" s="270">
        <v>0</v>
      </c>
      <c r="R183" s="270">
        <f>Q183*H183</f>
        <v>0</v>
      </c>
      <c r="S183" s="270">
        <v>0</v>
      </c>
      <c r="T183" s="271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28" t="s">
        <v>140</v>
      </c>
      <c r="AT183" s="228" t="s">
        <v>136</v>
      </c>
      <c r="AU183" s="228" t="s">
        <v>86</v>
      </c>
      <c r="AY183" s="16" t="s">
        <v>134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16" t="s">
        <v>84</v>
      </c>
      <c r="BK183" s="229">
        <f>ROUND(I183*H183,2)</f>
        <v>0</v>
      </c>
      <c r="BL183" s="16" t="s">
        <v>140</v>
      </c>
      <c r="BM183" s="228" t="s">
        <v>502</v>
      </c>
    </row>
    <row r="184" s="2" customFormat="1" ht="6.96" customHeight="1">
      <c r="A184" s="37"/>
      <c r="B184" s="65"/>
      <c r="C184" s="66"/>
      <c r="D184" s="66"/>
      <c r="E184" s="66"/>
      <c r="F184" s="66"/>
      <c r="G184" s="66"/>
      <c r="H184" s="66"/>
      <c r="I184" s="66"/>
      <c r="J184" s="66"/>
      <c r="K184" s="66"/>
      <c r="L184" s="43"/>
      <c r="M184" s="37"/>
      <c r="O184" s="37"/>
      <c r="P184" s="37"/>
      <c r="Q184" s="37"/>
      <c r="R184" s="37"/>
      <c r="S184" s="37"/>
      <c r="T184" s="37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</row>
  </sheetData>
  <sheetProtection sheet="1" autoFilter="0" formatColumns="0" formatRows="0" objects="1" scenarios="1" spinCount="100000" saltValue="qiEN4OSvVrZHYVRuJJUwaThu4/0fyJd7h8PFQOvA/ykMr6LKayaOwatgDbQ1bcObA0QofQJ+MWbFgwvXD6+ucg==" hashValue="ro7TsPPGBExDLGyeibt0Z4Vqly2rwWzihruo6/Ttli0P2Y3wdjm+Q1beOxDaDeq+1Mr2Y1WxNQPwq21yM9HpUA==" algorithmName="SHA-512" password="CC35"/>
  <autoFilter ref="C117:K183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92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86</v>
      </c>
    </row>
    <row r="4" s="1" customFormat="1" ht="24.96" customHeight="1">
      <c r="B4" s="19"/>
      <c r="D4" s="137" t="s">
        <v>102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6.25" customHeight="1">
      <c r="B7" s="19"/>
      <c r="E7" s="140" t="str">
        <f>'Rekapitulace stavby'!K6</f>
        <v>Oprava mostů v km 33,758 a 33,938 na trati Č.Budějovice - Volary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103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503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29. 4. 2021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>70994234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>Správa železnic, státní organizace</v>
      </c>
      <c r="F15" s="37"/>
      <c r="G15" s="37"/>
      <c r="H15" s="37"/>
      <c r="I15" s="139" t="s">
        <v>28</v>
      </c>
      <c r="J15" s="142" t="str">
        <f>IF('Rekapitulace stavby'!AN11="","",'Rekapitulace stavby'!AN11)</f>
        <v>CZ 70994234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28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34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28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36</v>
      </c>
      <c r="E30" s="37"/>
      <c r="F30" s="37"/>
      <c r="G30" s="37"/>
      <c r="H30" s="37"/>
      <c r="I30" s="37"/>
      <c r="J30" s="150">
        <f>ROUND(J123,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38</v>
      </c>
      <c r="G32" s="37"/>
      <c r="H32" s="37"/>
      <c r="I32" s="151" t="s">
        <v>37</v>
      </c>
      <c r="J32" s="151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9" t="s">
        <v>41</v>
      </c>
      <c r="F33" s="153">
        <f>ROUND((SUM(BE123:BE146)),  2)</f>
        <v>0</v>
      </c>
      <c r="G33" s="37"/>
      <c r="H33" s="37"/>
      <c r="I33" s="154">
        <v>0.20999999999999999</v>
      </c>
      <c r="J33" s="153">
        <f>ROUND(((SUM(BE123:BE146))*I33),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42</v>
      </c>
      <c r="F34" s="153">
        <f>ROUND((SUM(BF123:BF146)),  2)</f>
        <v>0</v>
      </c>
      <c r="G34" s="37"/>
      <c r="H34" s="37"/>
      <c r="I34" s="154">
        <v>0.14999999999999999</v>
      </c>
      <c r="J34" s="153">
        <f>ROUND(((SUM(BF123:BF146))*I34),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43</v>
      </c>
      <c r="F35" s="153">
        <f>ROUND((SUM(BG123:BG146)),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44</v>
      </c>
      <c r="F36" s="153">
        <f>ROUND((SUM(BH123:BH146)),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45</v>
      </c>
      <c r="F37" s="153">
        <f>ROUND((SUM(BI123:BI146)),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49</v>
      </c>
      <c r="E50" s="163"/>
      <c r="F50" s="163"/>
      <c r="G50" s="162" t="s">
        <v>50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51</v>
      </c>
      <c r="E61" s="165"/>
      <c r="F61" s="166" t="s">
        <v>52</v>
      </c>
      <c r="G61" s="164" t="s">
        <v>51</v>
      </c>
      <c r="H61" s="165"/>
      <c r="I61" s="165"/>
      <c r="J61" s="167" t="s">
        <v>52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53</v>
      </c>
      <c r="E65" s="168"/>
      <c r="F65" s="168"/>
      <c r="G65" s="162" t="s">
        <v>54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51</v>
      </c>
      <c r="E76" s="165"/>
      <c r="F76" s="166" t="s">
        <v>52</v>
      </c>
      <c r="G76" s="164" t="s">
        <v>51</v>
      </c>
      <c r="H76" s="165"/>
      <c r="I76" s="165"/>
      <c r="J76" s="167" t="s">
        <v>52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105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Oprava mostů v km 33,758 a 33,938 na trati Č.Budějovice - Volary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103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1.3 - VRN most km 33,758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29. 4. 2021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Správa železnic, státní organizace</v>
      </c>
      <c r="G91" s="39"/>
      <c r="H91" s="39"/>
      <c r="I91" s="31" t="s">
        <v>32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34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106</v>
      </c>
      <c r="D94" s="175"/>
      <c r="E94" s="175"/>
      <c r="F94" s="175"/>
      <c r="G94" s="175"/>
      <c r="H94" s="175"/>
      <c r="I94" s="175"/>
      <c r="J94" s="176" t="s">
        <v>107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108</v>
      </c>
      <c r="D96" s="39"/>
      <c r="E96" s="39"/>
      <c r="F96" s="39"/>
      <c r="G96" s="39"/>
      <c r="H96" s="39"/>
      <c r="I96" s="39"/>
      <c r="J96" s="109">
        <f>J123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109</v>
      </c>
    </row>
    <row r="97" s="9" customFormat="1" ht="24.96" customHeight="1">
      <c r="A97" s="9"/>
      <c r="B97" s="178"/>
      <c r="C97" s="179"/>
      <c r="D97" s="180" t="s">
        <v>504</v>
      </c>
      <c r="E97" s="181"/>
      <c r="F97" s="181"/>
      <c r="G97" s="181"/>
      <c r="H97" s="181"/>
      <c r="I97" s="181"/>
      <c r="J97" s="182">
        <f>J124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505</v>
      </c>
      <c r="E98" s="187"/>
      <c r="F98" s="187"/>
      <c r="G98" s="187"/>
      <c r="H98" s="187"/>
      <c r="I98" s="187"/>
      <c r="J98" s="188">
        <f>J125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506</v>
      </c>
      <c r="E99" s="187"/>
      <c r="F99" s="187"/>
      <c r="G99" s="187"/>
      <c r="H99" s="187"/>
      <c r="I99" s="187"/>
      <c r="J99" s="188">
        <f>J129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507</v>
      </c>
      <c r="E100" s="187"/>
      <c r="F100" s="187"/>
      <c r="G100" s="187"/>
      <c r="H100" s="187"/>
      <c r="I100" s="187"/>
      <c r="J100" s="188">
        <f>J136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508</v>
      </c>
      <c r="E101" s="187"/>
      <c r="F101" s="187"/>
      <c r="G101" s="187"/>
      <c r="H101" s="187"/>
      <c r="I101" s="187"/>
      <c r="J101" s="188">
        <f>J139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509</v>
      </c>
      <c r="E102" s="187"/>
      <c r="F102" s="187"/>
      <c r="G102" s="187"/>
      <c r="H102" s="187"/>
      <c r="I102" s="187"/>
      <c r="J102" s="188">
        <f>J143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510</v>
      </c>
      <c r="E103" s="187"/>
      <c r="F103" s="187"/>
      <c r="G103" s="187"/>
      <c r="H103" s="187"/>
      <c r="I103" s="187"/>
      <c r="J103" s="188">
        <f>J145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7"/>
      <c r="B104" s="38"/>
      <c r="C104" s="39"/>
      <c r="D104" s="39"/>
      <c r="E104" s="39"/>
      <c r="F104" s="39"/>
      <c r="G104" s="39"/>
      <c r="H104" s="39"/>
      <c r="I104" s="39"/>
      <c r="J104" s="39"/>
      <c r="K104" s="39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9" s="2" customFormat="1" ht="6.96" customHeight="1">
      <c r="A109" s="37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4.96" customHeight="1">
      <c r="A110" s="37"/>
      <c r="B110" s="38"/>
      <c r="C110" s="22" t="s">
        <v>119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16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26.25" customHeight="1">
      <c r="A113" s="37"/>
      <c r="B113" s="38"/>
      <c r="C113" s="39"/>
      <c r="D113" s="39"/>
      <c r="E113" s="173" t="str">
        <f>E7</f>
        <v>Oprava mostů v km 33,758 a 33,938 na trati Č.Budějovice - Volary</v>
      </c>
      <c r="F113" s="31"/>
      <c r="G113" s="31"/>
      <c r="H113" s="31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103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75" t="str">
        <f>E9</f>
        <v>SO 1.3 - VRN most km 33,758</v>
      </c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20</v>
      </c>
      <c r="D117" s="39"/>
      <c r="E117" s="39"/>
      <c r="F117" s="26" t="str">
        <f>F12</f>
        <v xml:space="preserve"> </v>
      </c>
      <c r="G117" s="39"/>
      <c r="H117" s="39"/>
      <c r="I117" s="31" t="s">
        <v>22</v>
      </c>
      <c r="J117" s="78" t="str">
        <f>IF(J12="","",J12)</f>
        <v>29. 4. 2021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24</v>
      </c>
      <c r="D119" s="39"/>
      <c r="E119" s="39"/>
      <c r="F119" s="26" t="str">
        <f>E15</f>
        <v>Správa železnic, státní organizace</v>
      </c>
      <c r="G119" s="39"/>
      <c r="H119" s="39"/>
      <c r="I119" s="31" t="s">
        <v>32</v>
      </c>
      <c r="J119" s="35" t="str">
        <f>E21</f>
        <v xml:space="preserve"> 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30</v>
      </c>
      <c r="D120" s="39"/>
      <c r="E120" s="39"/>
      <c r="F120" s="26" t="str">
        <f>IF(E18="","",E18)</f>
        <v>Vyplň údaj</v>
      </c>
      <c r="G120" s="39"/>
      <c r="H120" s="39"/>
      <c r="I120" s="31" t="s">
        <v>34</v>
      </c>
      <c r="J120" s="35" t="str">
        <f>E24</f>
        <v xml:space="preserve"> 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0.32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11" customFormat="1" ht="29.28" customHeight="1">
      <c r="A122" s="190"/>
      <c r="B122" s="191"/>
      <c r="C122" s="192" t="s">
        <v>120</v>
      </c>
      <c r="D122" s="193" t="s">
        <v>61</v>
      </c>
      <c r="E122" s="193" t="s">
        <v>57</v>
      </c>
      <c r="F122" s="193" t="s">
        <v>58</v>
      </c>
      <c r="G122" s="193" t="s">
        <v>121</v>
      </c>
      <c r="H122" s="193" t="s">
        <v>122</v>
      </c>
      <c r="I122" s="193" t="s">
        <v>123</v>
      </c>
      <c r="J122" s="193" t="s">
        <v>107</v>
      </c>
      <c r="K122" s="194" t="s">
        <v>124</v>
      </c>
      <c r="L122" s="195"/>
      <c r="M122" s="99" t="s">
        <v>1</v>
      </c>
      <c r="N122" s="100" t="s">
        <v>40</v>
      </c>
      <c r="O122" s="100" t="s">
        <v>125</v>
      </c>
      <c r="P122" s="100" t="s">
        <v>126</v>
      </c>
      <c r="Q122" s="100" t="s">
        <v>127</v>
      </c>
      <c r="R122" s="100" t="s">
        <v>128</v>
      </c>
      <c r="S122" s="100" t="s">
        <v>129</v>
      </c>
      <c r="T122" s="101" t="s">
        <v>130</v>
      </c>
      <c r="U122" s="190"/>
      <c r="V122" s="190"/>
      <c r="W122" s="190"/>
      <c r="X122" s="190"/>
      <c r="Y122" s="190"/>
      <c r="Z122" s="190"/>
      <c r="AA122" s="190"/>
      <c r="AB122" s="190"/>
      <c r="AC122" s="190"/>
      <c r="AD122" s="190"/>
      <c r="AE122" s="190"/>
    </row>
    <row r="123" s="2" customFormat="1" ht="22.8" customHeight="1">
      <c r="A123" s="37"/>
      <c r="B123" s="38"/>
      <c r="C123" s="106" t="s">
        <v>131</v>
      </c>
      <c r="D123" s="39"/>
      <c r="E123" s="39"/>
      <c r="F123" s="39"/>
      <c r="G123" s="39"/>
      <c r="H123" s="39"/>
      <c r="I123" s="39"/>
      <c r="J123" s="196">
        <f>BK123</f>
        <v>0</v>
      </c>
      <c r="K123" s="39"/>
      <c r="L123" s="43"/>
      <c r="M123" s="102"/>
      <c r="N123" s="197"/>
      <c r="O123" s="103"/>
      <c r="P123" s="198">
        <f>P124</f>
        <v>0</v>
      </c>
      <c r="Q123" s="103"/>
      <c r="R123" s="198">
        <f>R124</f>
        <v>0</v>
      </c>
      <c r="S123" s="103"/>
      <c r="T123" s="199">
        <f>T124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75</v>
      </c>
      <c r="AU123" s="16" t="s">
        <v>109</v>
      </c>
      <c r="BK123" s="200">
        <f>BK124</f>
        <v>0</v>
      </c>
    </row>
    <row r="124" s="12" customFormat="1" ht="25.92" customHeight="1">
      <c r="A124" s="12"/>
      <c r="B124" s="201"/>
      <c r="C124" s="202"/>
      <c r="D124" s="203" t="s">
        <v>75</v>
      </c>
      <c r="E124" s="204" t="s">
        <v>511</v>
      </c>
      <c r="F124" s="204" t="s">
        <v>512</v>
      </c>
      <c r="G124" s="202"/>
      <c r="H124" s="202"/>
      <c r="I124" s="205"/>
      <c r="J124" s="206">
        <f>BK124</f>
        <v>0</v>
      </c>
      <c r="K124" s="202"/>
      <c r="L124" s="207"/>
      <c r="M124" s="208"/>
      <c r="N124" s="209"/>
      <c r="O124" s="209"/>
      <c r="P124" s="210">
        <f>P125+P129+P136+P139+P143+P145</f>
        <v>0</v>
      </c>
      <c r="Q124" s="209"/>
      <c r="R124" s="210">
        <f>R125+R129+R136+R139+R143+R145</f>
        <v>0</v>
      </c>
      <c r="S124" s="209"/>
      <c r="T124" s="211">
        <f>T125+T129+T136+T139+T143+T145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2" t="s">
        <v>160</v>
      </c>
      <c r="AT124" s="213" t="s">
        <v>75</v>
      </c>
      <c r="AU124" s="213" t="s">
        <v>76</v>
      </c>
      <c r="AY124" s="212" t="s">
        <v>134</v>
      </c>
      <c r="BK124" s="214">
        <f>BK125+BK129+BK136+BK139+BK143+BK145</f>
        <v>0</v>
      </c>
    </row>
    <row r="125" s="12" customFormat="1" ht="22.8" customHeight="1">
      <c r="A125" s="12"/>
      <c r="B125" s="201"/>
      <c r="C125" s="202"/>
      <c r="D125" s="203" t="s">
        <v>75</v>
      </c>
      <c r="E125" s="215" t="s">
        <v>513</v>
      </c>
      <c r="F125" s="215" t="s">
        <v>514</v>
      </c>
      <c r="G125" s="202"/>
      <c r="H125" s="202"/>
      <c r="I125" s="205"/>
      <c r="J125" s="216">
        <f>BK125</f>
        <v>0</v>
      </c>
      <c r="K125" s="202"/>
      <c r="L125" s="207"/>
      <c r="M125" s="208"/>
      <c r="N125" s="209"/>
      <c r="O125" s="209"/>
      <c r="P125" s="210">
        <f>SUM(P126:P128)</f>
        <v>0</v>
      </c>
      <c r="Q125" s="209"/>
      <c r="R125" s="210">
        <f>SUM(R126:R128)</f>
        <v>0</v>
      </c>
      <c r="S125" s="209"/>
      <c r="T125" s="211">
        <f>SUM(T126:T128)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2" t="s">
        <v>160</v>
      </c>
      <c r="AT125" s="213" t="s">
        <v>75</v>
      </c>
      <c r="AU125" s="213" t="s">
        <v>84</v>
      </c>
      <c r="AY125" s="212" t="s">
        <v>134</v>
      </c>
      <c r="BK125" s="214">
        <f>SUM(BK126:BK128)</f>
        <v>0</v>
      </c>
    </row>
    <row r="126" s="2" customFormat="1" ht="16.5" customHeight="1">
      <c r="A126" s="37"/>
      <c r="B126" s="38"/>
      <c r="C126" s="217" t="s">
        <v>84</v>
      </c>
      <c r="D126" s="217" t="s">
        <v>136</v>
      </c>
      <c r="E126" s="218" t="s">
        <v>515</v>
      </c>
      <c r="F126" s="219" t="s">
        <v>516</v>
      </c>
      <c r="G126" s="220" t="s">
        <v>517</v>
      </c>
      <c r="H126" s="221">
        <v>1</v>
      </c>
      <c r="I126" s="222"/>
      <c r="J126" s="223">
        <f>ROUND(I126*H126,2)</f>
        <v>0</v>
      </c>
      <c r="K126" s="219" t="s">
        <v>1</v>
      </c>
      <c r="L126" s="43"/>
      <c r="M126" s="224" t="s">
        <v>1</v>
      </c>
      <c r="N126" s="225" t="s">
        <v>41</v>
      </c>
      <c r="O126" s="90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8" t="s">
        <v>140</v>
      </c>
      <c r="AT126" s="228" t="s">
        <v>136</v>
      </c>
      <c r="AU126" s="228" t="s">
        <v>86</v>
      </c>
      <c r="AY126" s="16" t="s">
        <v>134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6" t="s">
        <v>84</v>
      </c>
      <c r="BK126" s="229">
        <f>ROUND(I126*H126,2)</f>
        <v>0</v>
      </c>
      <c r="BL126" s="16" t="s">
        <v>140</v>
      </c>
      <c r="BM126" s="228" t="s">
        <v>518</v>
      </c>
    </row>
    <row r="127" s="2" customFormat="1">
      <c r="A127" s="37"/>
      <c r="B127" s="38"/>
      <c r="C127" s="217" t="s">
        <v>86</v>
      </c>
      <c r="D127" s="217" t="s">
        <v>136</v>
      </c>
      <c r="E127" s="218" t="s">
        <v>519</v>
      </c>
      <c r="F127" s="219" t="s">
        <v>520</v>
      </c>
      <c r="G127" s="220" t="s">
        <v>517</v>
      </c>
      <c r="H127" s="221">
        <v>1</v>
      </c>
      <c r="I127" s="222"/>
      <c r="J127" s="223">
        <f>ROUND(I127*H127,2)</f>
        <v>0</v>
      </c>
      <c r="K127" s="219" t="s">
        <v>1</v>
      </c>
      <c r="L127" s="43"/>
      <c r="M127" s="224" t="s">
        <v>1</v>
      </c>
      <c r="N127" s="225" t="s">
        <v>41</v>
      </c>
      <c r="O127" s="90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8" t="s">
        <v>140</v>
      </c>
      <c r="AT127" s="228" t="s">
        <v>136</v>
      </c>
      <c r="AU127" s="228" t="s">
        <v>86</v>
      </c>
      <c r="AY127" s="16" t="s">
        <v>134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6" t="s">
        <v>84</v>
      </c>
      <c r="BK127" s="229">
        <f>ROUND(I127*H127,2)</f>
        <v>0</v>
      </c>
      <c r="BL127" s="16" t="s">
        <v>140</v>
      </c>
      <c r="BM127" s="228" t="s">
        <v>521</v>
      </c>
    </row>
    <row r="128" s="2" customFormat="1">
      <c r="A128" s="37"/>
      <c r="B128" s="38"/>
      <c r="C128" s="39"/>
      <c r="D128" s="232" t="s">
        <v>194</v>
      </c>
      <c r="E128" s="39"/>
      <c r="F128" s="263" t="s">
        <v>522</v>
      </c>
      <c r="G128" s="39"/>
      <c r="H128" s="39"/>
      <c r="I128" s="264"/>
      <c r="J128" s="39"/>
      <c r="K128" s="39"/>
      <c r="L128" s="43"/>
      <c r="M128" s="265"/>
      <c r="N128" s="266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194</v>
      </c>
      <c r="AU128" s="16" t="s">
        <v>86</v>
      </c>
    </row>
    <row r="129" s="12" customFormat="1" ht="22.8" customHeight="1">
      <c r="A129" s="12"/>
      <c r="B129" s="201"/>
      <c r="C129" s="202"/>
      <c r="D129" s="203" t="s">
        <v>75</v>
      </c>
      <c r="E129" s="215" t="s">
        <v>523</v>
      </c>
      <c r="F129" s="215" t="s">
        <v>524</v>
      </c>
      <c r="G129" s="202"/>
      <c r="H129" s="202"/>
      <c r="I129" s="205"/>
      <c r="J129" s="216">
        <f>BK129</f>
        <v>0</v>
      </c>
      <c r="K129" s="202"/>
      <c r="L129" s="207"/>
      <c r="M129" s="208"/>
      <c r="N129" s="209"/>
      <c r="O129" s="209"/>
      <c r="P129" s="210">
        <f>SUM(P130:P135)</f>
        <v>0</v>
      </c>
      <c r="Q129" s="209"/>
      <c r="R129" s="210">
        <f>SUM(R130:R135)</f>
        <v>0</v>
      </c>
      <c r="S129" s="209"/>
      <c r="T129" s="211">
        <f>SUM(T130:T135)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2" t="s">
        <v>160</v>
      </c>
      <c r="AT129" s="213" t="s">
        <v>75</v>
      </c>
      <c r="AU129" s="213" t="s">
        <v>84</v>
      </c>
      <c r="AY129" s="212" t="s">
        <v>134</v>
      </c>
      <c r="BK129" s="214">
        <f>SUM(BK130:BK135)</f>
        <v>0</v>
      </c>
    </row>
    <row r="130" s="2" customFormat="1" ht="16.5" customHeight="1">
      <c r="A130" s="37"/>
      <c r="B130" s="38"/>
      <c r="C130" s="217" t="s">
        <v>150</v>
      </c>
      <c r="D130" s="217" t="s">
        <v>136</v>
      </c>
      <c r="E130" s="218" t="s">
        <v>525</v>
      </c>
      <c r="F130" s="219" t="s">
        <v>524</v>
      </c>
      <c r="G130" s="220" t="s">
        <v>517</v>
      </c>
      <c r="H130" s="221">
        <v>1</v>
      </c>
      <c r="I130" s="222"/>
      <c r="J130" s="223">
        <f>ROUND(I130*H130,2)</f>
        <v>0</v>
      </c>
      <c r="K130" s="219" t="s">
        <v>1</v>
      </c>
      <c r="L130" s="43"/>
      <c r="M130" s="224" t="s">
        <v>1</v>
      </c>
      <c r="N130" s="225" t="s">
        <v>41</v>
      </c>
      <c r="O130" s="90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8" t="s">
        <v>140</v>
      </c>
      <c r="AT130" s="228" t="s">
        <v>136</v>
      </c>
      <c r="AU130" s="228" t="s">
        <v>86</v>
      </c>
      <c r="AY130" s="16" t="s">
        <v>134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6" t="s">
        <v>84</v>
      </c>
      <c r="BK130" s="229">
        <f>ROUND(I130*H130,2)</f>
        <v>0</v>
      </c>
      <c r="BL130" s="16" t="s">
        <v>140</v>
      </c>
      <c r="BM130" s="228" t="s">
        <v>526</v>
      </c>
    </row>
    <row r="131" s="2" customFormat="1">
      <c r="A131" s="37"/>
      <c r="B131" s="38"/>
      <c r="C131" s="39"/>
      <c r="D131" s="232" t="s">
        <v>194</v>
      </c>
      <c r="E131" s="39"/>
      <c r="F131" s="263" t="s">
        <v>527</v>
      </c>
      <c r="G131" s="39"/>
      <c r="H131" s="39"/>
      <c r="I131" s="264"/>
      <c r="J131" s="39"/>
      <c r="K131" s="39"/>
      <c r="L131" s="43"/>
      <c r="M131" s="265"/>
      <c r="N131" s="266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194</v>
      </c>
      <c r="AU131" s="16" t="s">
        <v>86</v>
      </c>
    </row>
    <row r="132" s="2" customFormat="1" ht="16.5" customHeight="1">
      <c r="A132" s="37"/>
      <c r="B132" s="38"/>
      <c r="C132" s="217" t="s">
        <v>140</v>
      </c>
      <c r="D132" s="217" t="s">
        <v>136</v>
      </c>
      <c r="E132" s="218" t="s">
        <v>528</v>
      </c>
      <c r="F132" s="219" t="s">
        <v>529</v>
      </c>
      <c r="G132" s="220" t="s">
        <v>517</v>
      </c>
      <c r="H132" s="221">
        <v>1</v>
      </c>
      <c r="I132" s="222"/>
      <c r="J132" s="223">
        <f>ROUND(I132*H132,2)</f>
        <v>0</v>
      </c>
      <c r="K132" s="219" t="s">
        <v>1</v>
      </c>
      <c r="L132" s="43"/>
      <c r="M132" s="224" t="s">
        <v>1</v>
      </c>
      <c r="N132" s="225" t="s">
        <v>41</v>
      </c>
      <c r="O132" s="90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8" t="s">
        <v>140</v>
      </c>
      <c r="AT132" s="228" t="s">
        <v>136</v>
      </c>
      <c r="AU132" s="228" t="s">
        <v>86</v>
      </c>
      <c r="AY132" s="16" t="s">
        <v>134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6" t="s">
        <v>84</v>
      </c>
      <c r="BK132" s="229">
        <f>ROUND(I132*H132,2)</f>
        <v>0</v>
      </c>
      <c r="BL132" s="16" t="s">
        <v>140</v>
      </c>
      <c r="BM132" s="228" t="s">
        <v>530</v>
      </c>
    </row>
    <row r="133" s="2" customFormat="1">
      <c r="A133" s="37"/>
      <c r="B133" s="38"/>
      <c r="C133" s="39"/>
      <c r="D133" s="232" t="s">
        <v>194</v>
      </c>
      <c r="E133" s="39"/>
      <c r="F133" s="263" t="s">
        <v>531</v>
      </c>
      <c r="G133" s="39"/>
      <c r="H133" s="39"/>
      <c r="I133" s="264"/>
      <c r="J133" s="39"/>
      <c r="K133" s="39"/>
      <c r="L133" s="43"/>
      <c r="M133" s="265"/>
      <c r="N133" s="266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194</v>
      </c>
      <c r="AU133" s="16" t="s">
        <v>86</v>
      </c>
    </row>
    <row r="134" s="2" customFormat="1" ht="16.5" customHeight="1">
      <c r="A134" s="37"/>
      <c r="B134" s="38"/>
      <c r="C134" s="217" t="s">
        <v>160</v>
      </c>
      <c r="D134" s="217" t="s">
        <v>136</v>
      </c>
      <c r="E134" s="218" t="s">
        <v>532</v>
      </c>
      <c r="F134" s="219" t="s">
        <v>533</v>
      </c>
      <c r="G134" s="220" t="s">
        <v>517</v>
      </c>
      <c r="H134" s="221">
        <v>1</v>
      </c>
      <c r="I134" s="222"/>
      <c r="J134" s="223">
        <f>ROUND(I134*H134,2)</f>
        <v>0</v>
      </c>
      <c r="K134" s="219" t="s">
        <v>1</v>
      </c>
      <c r="L134" s="43"/>
      <c r="M134" s="224" t="s">
        <v>1</v>
      </c>
      <c r="N134" s="225" t="s">
        <v>41</v>
      </c>
      <c r="O134" s="90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8" t="s">
        <v>140</v>
      </c>
      <c r="AT134" s="228" t="s">
        <v>136</v>
      </c>
      <c r="AU134" s="228" t="s">
        <v>86</v>
      </c>
      <c r="AY134" s="16" t="s">
        <v>134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6" t="s">
        <v>84</v>
      </c>
      <c r="BK134" s="229">
        <f>ROUND(I134*H134,2)</f>
        <v>0</v>
      </c>
      <c r="BL134" s="16" t="s">
        <v>140</v>
      </c>
      <c r="BM134" s="228" t="s">
        <v>534</v>
      </c>
    </row>
    <row r="135" s="2" customFormat="1">
      <c r="A135" s="37"/>
      <c r="B135" s="38"/>
      <c r="C135" s="39"/>
      <c r="D135" s="232" t="s">
        <v>194</v>
      </c>
      <c r="E135" s="39"/>
      <c r="F135" s="263" t="s">
        <v>535</v>
      </c>
      <c r="G135" s="39"/>
      <c r="H135" s="39"/>
      <c r="I135" s="264"/>
      <c r="J135" s="39"/>
      <c r="K135" s="39"/>
      <c r="L135" s="43"/>
      <c r="M135" s="265"/>
      <c r="N135" s="266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194</v>
      </c>
      <c r="AU135" s="16" t="s">
        <v>86</v>
      </c>
    </row>
    <row r="136" s="12" customFormat="1" ht="22.8" customHeight="1">
      <c r="A136" s="12"/>
      <c r="B136" s="201"/>
      <c r="C136" s="202"/>
      <c r="D136" s="203" t="s">
        <v>75</v>
      </c>
      <c r="E136" s="215" t="s">
        <v>536</v>
      </c>
      <c r="F136" s="215" t="s">
        <v>537</v>
      </c>
      <c r="G136" s="202"/>
      <c r="H136" s="202"/>
      <c r="I136" s="205"/>
      <c r="J136" s="216">
        <f>BK136</f>
        <v>0</v>
      </c>
      <c r="K136" s="202"/>
      <c r="L136" s="207"/>
      <c r="M136" s="208"/>
      <c r="N136" s="209"/>
      <c r="O136" s="209"/>
      <c r="P136" s="210">
        <f>SUM(P137:P138)</f>
        <v>0</v>
      </c>
      <c r="Q136" s="209"/>
      <c r="R136" s="210">
        <f>SUM(R137:R138)</f>
        <v>0</v>
      </c>
      <c r="S136" s="209"/>
      <c r="T136" s="211">
        <f>SUM(T137:T138)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2" t="s">
        <v>160</v>
      </c>
      <c r="AT136" s="213" t="s">
        <v>75</v>
      </c>
      <c r="AU136" s="213" t="s">
        <v>84</v>
      </c>
      <c r="AY136" s="212" t="s">
        <v>134</v>
      </c>
      <c r="BK136" s="214">
        <f>SUM(BK137:BK138)</f>
        <v>0</v>
      </c>
    </row>
    <row r="137" s="2" customFormat="1" ht="16.5" customHeight="1">
      <c r="A137" s="37"/>
      <c r="B137" s="38"/>
      <c r="C137" s="217" t="s">
        <v>165</v>
      </c>
      <c r="D137" s="217" t="s">
        <v>136</v>
      </c>
      <c r="E137" s="218" t="s">
        <v>538</v>
      </c>
      <c r="F137" s="219" t="s">
        <v>539</v>
      </c>
      <c r="G137" s="220" t="s">
        <v>517</v>
      </c>
      <c r="H137" s="221">
        <v>1</v>
      </c>
      <c r="I137" s="222"/>
      <c r="J137" s="223">
        <f>ROUND(I137*H137,2)</f>
        <v>0</v>
      </c>
      <c r="K137" s="219" t="s">
        <v>1</v>
      </c>
      <c r="L137" s="43"/>
      <c r="M137" s="224" t="s">
        <v>1</v>
      </c>
      <c r="N137" s="225" t="s">
        <v>41</v>
      </c>
      <c r="O137" s="90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8" t="s">
        <v>140</v>
      </c>
      <c r="AT137" s="228" t="s">
        <v>136</v>
      </c>
      <c r="AU137" s="228" t="s">
        <v>86</v>
      </c>
      <c r="AY137" s="16" t="s">
        <v>134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6" t="s">
        <v>84</v>
      </c>
      <c r="BK137" s="229">
        <f>ROUND(I137*H137,2)</f>
        <v>0</v>
      </c>
      <c r="BL137" s="16" t="s">
        <v>140</v>
      </c>
      <c r="BM137" s="228" t="s">
        <v>540</v>
      </c>
    </row>
    <row r="138" s="2" customFormat="1">
      <c r="A138" s="37"/>
      <c r="B138" s="38"/>
      <c r="C138" s="39"/>
      <c r="D138" s="232" t="s">
        <v>194</v>
      </c>
      <c r="E138" s="39"/>
      <c r="F138" s="263" t="s">
        <v>541</v>
      </c>
      <c r="G138" s="39"/>
      <c r="H138" s="39"/>
      <c r="I138" s="264"/>
      <c r="J138" s="39"/>
      <c r="K138" s="39"/>
      <c r="L138" s="43"/>
      <c r="M138" s="265"/>
      <c r="N138" s="266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194</v>
      </c>
      <c r="AU138" s="16" t="s">
        <v>86</v>
      </c>
    </row>
    <row r="139" s="12" customFormat="1" ht="22.8" customHeight="1">
      <c r="A139" s="12"/>
      <c r="B139" s="201"/>
      <c r="C139" s="202"/>
      <c r="D139" s="203" t="s">
        <v>75</v>
      </c>
      <c r="E139" s="215" t="s">
        <v>542</v>
      </c>
      <c r="F139" s="215" t="s">
        <v>543</v>
      </c>
      <c r="G139" s="202"/>
      <c r="H139" s="202"/>
      <c r="I139" s="205"/>
      <c r="J139" s="216">
        <f>BK139</f>
        <v>0</v>
      </c>
      <c r="K139" s="202"/>
      <c r="L139" s="207"/>
      <c r="M139" s="208"/>
      <c r="N139" s="209"/>
      <c r="O139" s="209"/>
      <c r="P139" s="210">
        <f>SUM(P140:P142)</f>
        <v>0</v>
      </c>
      <c r="Q139" s="209"/>
      <c r="R139" s="210">
        <f>SUM(R140:R142)</f>
        <v>0</v>
      </c>
      <c r="S139" s="209"/>
      <c r="T139" s="211">
        <f>SUM(T140:T142)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2" t="s">
        <v>160</v>
      </c>
      <c r="AT139" s="213" t="s">
        <v>75</v>
      </c>
      <c r="AU139" s="213" t="s">
        <v>84</v>
      </c>
      <c r="AY139" s="212" t="s">
        <v>134</v>
      </c>
      <c r="BK139" s="214">
        <f>SUM(BK140:BK142)</f>
        <v>0</v>
      </c>
    </row>
    <row r="140" s="2" customFormat="1" ht="16.5" customHeight="1">
      <c r="A140" s="37"/>
      <c r="B140" s="38"/>
      <c r="C140" s="217" t="s">
        <v>170</v>
      </c>
      <c r="D140" s="217" t="s">
        <v>136</v>
      </c>
      <c r="E140" s="218" t="s">
        <v>544</v>
      </c>
      <c r="F140" s="219" t="s">
        <v>543</v>
      </c>
      <c r="G140" s="220" t="s">
        <v>517</v>
      </c>
      <c r="H140" s="221">
        <v>1</v>
      </c>
      <c r="I140" s="222"/>
      <c r="J140" s="223">
        <f>ROUND(I140*H140,2)</f>
        <v>0</v>
      </c>
      <c r="K140" s="219" t="s">
        <v>1</v>
      </c>
      <c r="L140" s="43"/>
      <c r="M140" s="224" t="s">
        <v>1</v>
      </c>
      <c r="N140" s="225" t="s">
        <v>41</v>
      </c>
      <c r="O140" s="90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8" t="s">
        <v>140</v>
      </c>
      <c r="AT140" s="228" t="s">
        <v>136</v>
      </c>
      <c r="AU140" s="228" t="s">
        <v>86</v>
      </c>
      <c r="AY140" s="16" t="s">
        <v>134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6" t="s">
        <v>84</v>
      </c>
      <c r="BK140" s="229">
        <f>ROUND(I140*H140,2)</f>
        <v>0</v>
      </c>
      <c r="BL140" s="16" t="s">
        <v>140</v>
      </c>
      <c r="BM140" s="228" t="s">
        <v>545</v>
      </c>
    </row>
    <row r="141" s="2" customFormat="1" ht="16.5" customHeight="1">
      <c r="A141" s="37"/>
      <c r="B141" s="38"/>
      <c r="C141" s="217" t="s">
        <v>175</v>
      </c>
      <c r="D141" s="217" t="s">
        <v>136</v>
      </c>
      <c r="E141" s="218" t="s">
        <v>546</v>
      </c>
      <c r="F141" s="219" t="s">
        <v>547</v>
      </c>
      <c r="G141" s="220" t="s">
        <v>517</v>
      </c>
      <c r="H141" s="221">
        <v>1</v>
      </c>
      <c r="I141" s="222"/>
      <c r="J141" s="223">
        <f>ROUND(I141*H141,2)</f>
        <v>0</v>
      </c>
      <c r="K141" s="219" t="s">
        <v>1</v>
      </c>
      <c r="L141" s="43"/>
      <c r="M141" s="224" t="s">
        <v>1</v>
      </c>
      <c r="N141" s="225" t="s">
        <v>41</v>
      </c>
      <c r="O141" s="90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8" t="s">
        <v>140</v>
      </c>
      <c r="AT141" s="228" t="s">
        <v>136</v>
      </c>
      <c r="AU141" s="228" t="s">
        <v>86</v>
      </c>
      <c r="AY141" s="16" t="s">
        <v>134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6" t="s">
        <v>84</v>
      </c>
      <c r="BK141" s="229">
        <f>ROUND(I141*H141,2)</f>
        <v>0</v>
      </c>
      <c r="BL141" s="16" t="s">
        <v>140</v>
      </c>
      <c r="BM141" s="228" t="s">
        <v>548</v>
      </c>
    </row>
    <row r="142" s="2" customFormat="1">
      <c r="A142" s="37"/>
      <c r="B142" s="38"/>
      <c r="C142" s="39"/>
      <c r="D142" s="232" t="s">
        <v>194</v>
      </c>
      <c r="E142" s="39"/>
      <c r="F142" s="263" t="s">
        <v>549</v>
      </c>
      <c r="G142" s="39"/>
      <c r="H142" s="39"/>
      <c r="I142" s="264"/>
      <c r="J142" s="39"/>
      <c r="K142" s="39"/>
      <c r="L142" s="43"/>
      <c r="M142" s="265"/>
      <c r="N142" s="266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194</v>
      </c>
      <c r="AU142" s="16" t="s">
        <v>86</v>
      </c>
    </row>
    <row r="143" s="12" customFormat="1" ht="22.8" customHeight="1">
      <c r="A143" s="12"/>
      <c r="B143" s="201"/>
      <c r="C143" s="202"/>
      <c r="D143" s="203" t="s">
        <v>75</v>
      </c>
      <c r="E143" s="215" t="s">
        <v>550</v>
      </c>
      <c r="F143" s="215" t="s">
        <v>551</v>
      </c>
      <c r="G143" s="202"/>
      <c r="H143" s="202"/>
      <c r="I143" s="205"/>
      <c r="J143" s="216">
        <f>BK143</f>
        <v>0</v>
      </c>
      <c r="K143" s="202"/>
      <c r="L143" s="207"/>
      <c r="M143" s="208"/>
      <c r="N143" s="209"/>
      <c r="O143" s="209"/>
      <c r="P143" s="210">
        <f>P144</f>
        <v>0</v>
      </c>
      <c r="Q143" s="209"/>
      <c r="R143" s="210">
        <f>R144</f>
        <v>0</v>
      </c>
      <c r="S143" s="209"/>
      <c r="T143" s="211">
        <f>T144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2" t="s">
        <v>160</v>
      </c>
      <c r="AT143" s="213" t="s">
        <v>75</v>
      </c>
      <c r="AU143" s="213" t="s">
        <v>84</v>
      </c>
      <c r="AY143" s="212" t="s">
        <v>134</v>
      </c>
      <c r="BK143" s="214">
        <f>BK144</f>
        <v>0</v>
      </c>
    </row>
    <row r="144" s="2" customFormat="1" ht="16.5" customHeight="1">
      <c r="A144" s="37"/>
      <c r="B144" s="38"/>
      <c r="C144" s="217" t="s">
        <v>182</v>
      </c>
      <c r="D144" s="217" t="s">
        <v>136</v>
      </c>
      <c r="E144" s="218" t="s">
        <v>552</v>
      </c>
      <c r="F144" s="219" t="s">
        <v>551</v>
      </c>
      <c r="G144" s="220" t="s">
        <v>517</v>
      </c>
      <c r="H144" s="221">
        <v>1</v>
      </c>
      <c r="I144" s="222"/>
      <c r="J144" s="223">
        <f>ROUND(I144*H144,2)</f>
        <v>0</v>
      </c>
      <c r="K144" s="219" t="s">
        <v>1</v>
      </c>
      <c r="L144" s="43"/>
      <c r="M144" s="224" t="s">
        <v>1</v>
      </c>
      <c r="N144" s="225" t="s">
        <v>41</v>
      </c>
      <c r="O144" s="90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8" t="s">
        <v>140</v>
      </c>
      <c r="AT144" s="228" t="s">
        <v>136</v>
      </c>
      <c r="AU144" s="228" t="s">
        <v>86</v>
      </c>
      <c r="AY144" s="16" t="s">
        <v>134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6" t="s">
        <v>84</v>
      </c>
      <c r="BK144" s="229">
        <f>ROUND(I144*H144,2)</f>
        <v>0</v>
      </c>
      <c r="BL144" s="16" t="s">
        <v>140</v>
      </c>
      <c r="BM144" s="228" t="s">
        <v>553</v>
      </c>
    </row>
    <row r="145" s="12" customFormat="1" ht="22.8" customHeight="1">
      <c r="A145" s="12"/>
      <c r="B145" s="201"/>
      <c r="C145" s="202"/>
      <c r="D145" s="203" t="s">
        <v>75</v>
      </c>
      <c r="E145" s="215" t="s">
        <v>554</v>
      </c>
      <c r="F145" s="215" t="s">
        <v>555</v>
      </c>
      <c r="G145" s="202"/>
      <c r="H145" s="202"/>
      <c r="I145" s="205"/>
      <c r="J145" s="216">
        <f>BK145</f>
        <v>0</v>
      </c>
      <c r="K145" s="202"/>
      <c r="L145" s="207"/>
      <c r="M145" s="208"/>
      <c r="N145" s="209"/>
      <c r="O145" s="209"/>
      <c r="P145" s="210">
        <f>P146</f>
        <v>0</v>
      </c>
      <c r="Q145" s="209"/>
      <c r="R145" s="210">
        <f>R146</f>
        <v>0</v>
      </c>
      <c r="S145" s="209"/>
      <c r="T145" s="211">
        <f>T146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2" t="s">
        <v>160</v>
      </c>
      <c r="AT145" s="213" t="s">
        <v>75</v>
      </c>
      <c r="AU145" s="213" t="s">
        <v>84</v>
      </c>
      <c r="AY145" s="212" t="s">
        <v>134</v>
      </c>
      <c r="BK145" s="214">
        <f>BK146</f>
        <v>0</v>
      </c>
    </row>
    <row r="146" s="2" customFormat="1" ht="16.5" customHeight="1">
      <c r="A146" s="37"/>
      <c r="B146" s="38"/>
      <c r="C146" s="217" t="s">
        <v>188</v>
      </c>
      <c r="D146" s="217" t="s">
        <v>136</v>
      </c>
      <c r="E146" s="218" t="s">
        <v>556</v>
      </c>
      <c r="F146" s="219" t="s">
        <v>557</v>
      </c>
      <c r="G146" s="220" t="s">
        <v>517</v>
      </c>
      <c r="H146" s="221">
        <v>1</v>
      </c>
      <c r="I146" s="222"/>
      <c r="J146" s="223">
        <f>ROUND(I146*H146,2)</f>
        <v>0</v>
      </c>
      <c r="K146" s="219" t="s">
        <v>1</v>
      </c>
      <c r="L146" s="43"/>
      <c r="M146" s="267" t="s">
        <v>1</v>
      </c>
      <c r="N146" s="268" t="s">
        <v>41</v>
      </c>
      <c r="O146" s="269"/>
      <c r="P146" s="270">
        <f>O146*H146</f>
        <v>0</v>
      </c>
      <c r="Q146" s="270">
        <v>0</v>
      </c>
      <c r="R146" s="270">
        <f>Q146*H146</f>
        <v>0</v>
      </c>
      <c r="S146" s="270">
        <v>0</v>
      </c>
      <c r="T146" s="271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8" t="s">
        <v>140</v>
      </c>
      <c r="AT146" s="228" t="s">
        <v>136</v>
      </c>
      <c r="AU146" s="228" t="s">
        <v>86</v>
      </c>
      <c r="AY146" s="16" t="s">
        <v>134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6" t="s">
        <v>84</v>
      </c>
      <c r="BK146" s="229">
        <f>ROUND(I146*H146,2)</f>
        <v>0</v>
      </c>
      <c r="BL146" s="16" t="s">
        <v>140</v>
      </c>
      <c r="BM146" s="228" t="s">
        <v>558</v>
      </c>
    </row>
    <row r="147" s="2" customFormat="1" ht="6.96" customHeight="1">
      <c r="A147" s="37"/>
      <c r="B147" s="65"/>
      <c r="C147" s="66"/>
      <c r="D147" s="66"/>
      <c r="E147" s="66"/>
      <c r="F147" s="66"/>
      <c r="G147" s="66"/>
      <c r="H147" s="66"/>
      <c r="I147" s="66"/>
      <c r="J147" s="66"/>
      <c r="K147" s="66"/>
      <c r="L147" s="43"/>
      <c r="M147" s="37"/>
      <c r="O147" s="37"/>
      <c r="P147" s="37"/>
      <c r="Q147" s="37"/>
      <c r="R147" s="37"/>
      <c r="S147" s="37"/>
      <c r="T147" s="37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</row>
  </sheetData>
  <sheetProtection sheet="1" autoFilter="0" formatColumns="0" formatRows="0" objects="1" scenarios="1" spinCount="100000" saltValue="pj6bXaZzQVtIU8iEHH7JawRm6mq5W1o+gYf3Vitv20tpDGIM5ZH0MAeXbnI9jkXsO98Z+tU/PD1Hi/qhcjTzMg==" hashValue="V1udtcpCQthb8lBwDArp67OqwpECt0zk849kJVObH2lr+KXv8x5TI+tx5sRiPlP8/75himshYQU3WEvoqxPZdQ==" algorithmName="SHA-512" password="CC35"/>
  <autoFilter ref="C122:K146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95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86</v>
      </c>
    </row>
    <row r="4" s="1" customFormat="1" ht="24.96" customHeight="1">
      <c r="B4" s="19"/>
      <c r="D4" s="137" t="s">
        <v>102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6.25" customHeight="1">
      <c r="B7" s="19"/>
      <c r="E7" s="140" t="str">
        <f>'Rekapitulace stavby'!K6</f>
        <v>Oprava mostů v km 33,758 a 33,938 na trati Č.Budějovice - Volary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103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559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29. 4. 2021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>70994234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>Správa železnic, státní organizace</v>
      </c>
      <c r="F15" s="37"/>
      <c r="G15" s="37"/>
      <c r="H15" s="37"/>
      <c r="I15" s="139" t="s">
        <v>28</v>
      </c>
      <c r="J15" s="142" t="str">
        <f>IF('Rekapitulace stavby'!AN11="","",'Rekapitulace stavby'!AN11)</f>
        <v>CZ 70994234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28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34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28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36</v>
      </c>
      <c r="E30" s="37"/>
      <c r="F30" s="37"/>
      <c r="G30" s="37"/>
      <c r="H30" s="37"/>
      <c r="I30" s="37"/>
      <c r="J30" s="150">
        <f>ROUND(J125,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38</v>
      </c>
      <c r="G32" s="37"/>
      <c r="H32" s="37"/>
      <c r="I32" s="151" t="s">
        <v>37</v>
      </c>
      <c r="J32" s="151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9" t="s">
        <v>41</v>
      </c>
      <c r="F33" s="153">
        <f>ROUND((SUM(BE125:BE295)),  2)</f>
        <v>0</v>
      </c>
      <c r="G33" s="37"/>
      <c r="H33" s="37"/>
      <c r="I33" s="154">
        <v>0.20999999999999999</v>
      </c>
      <c r="J33" s="153">
        <f>ROUND(((SUM(BE125:BE295))*I33),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42</v>
      </c>
      <c r="F34" s="153">
        <f>ROUND((SUM(BF125:BF295)),  2)</f>
        <v>0</v>
      </c>
      <c r="G34" s="37"/>
      <c r="H34" s="37"/>
      <c r="I34" s="154">
        <v>0.14999999999999999</v>
      </c>
      <c r="J34" s="153">
        <f>ROUND(((SUM(BF125:BF295))*I34),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43</v>
      </c>
      <c r="F35" s="153">
        <f>ROUND((SUM(BG125:BG295)),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44</v>
      </c>
      <c r="F36" s="153">
        <f>ROUND((SUM(BH125:BH295)),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45</v>
      </c>
      <c r="F37" s="153">
        <f>ROUND((SUM(BI125:BI295)),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49</v>
      </c>
      <c r="E50" s="163"/>
      <c r="F50" s="163"/>
      <c r="G50" s="162" t="s">
        <v>50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51</v>
      </c>
      <c r="E61" s="165"/>
      <c r="F61" s="166" t="s">
        <v>52</v>
      </c>
      <c r="G61" s="164" t="s">
        <v>51</v>
      </c>
      <c r="H61" s="165"/>
      <c r="I61" s="165"/>
      <c r="J61" s="167" t="s">
        <v>52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53</v>
      </c>
      <c r="E65" s="168"/>
      <c r="F65" s="168"/>
      <c r="G65" s="162" t="s">
        <v>54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51</v>
      </c>
      <c r="E76" s="165"/>
      <c r="F76" s="166" t="s">
        <v>52</v>
      </c>
      <c r="G76" s="164" t="s">
        <v>51</v>
      </c>
      <c r="H76" s="165"/>
      <c r="I76" s="165"/>
      <c r="J76" s="167" t="s">
        <v>52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105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Oprava mostů v km 33,758 a 33,938 na trati Č.Budějovice - Volary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103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2.1 - Most km 33,938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29. 4. 2021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Správa železnic, státní organizace</v>
      </c>
      <c r="G91" s="39"/>
      <c r="H91" s="39"/>
      <c r="I91" s="31" t="s">
        <v>32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34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106</v>
      </c>
      <c r="D94" s="175"/>
      <c r="E94" s="175"/>
      <c r="F94" s="175"/>
      <c r="G94" s="175"/>
      <c r="H94" s="175"/>
      <c r="I94" s="175"/>
      <c r="J94" s="176" t="s">
        <v>107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108</v>
      </c>
      <c r="D96" s="39"/>
      <c r="E96" s="39"/>
      <c r="F96" s="39"/>
      <c r="G96" s="39"/>
      <c r="H96" s="39"/>
      <c r="I96" s="39"/>
      <c r="J96" s="109">
        <f>J125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109</v>
      </c>
    </row>
    <row r="97" s="9" customFormat="1" ht="24.96" customHeight="1">
      <c r="A97" s="9"/>
      <c r="B97" s="178"/>
      <c r="C97" s="179"/>
      <c r="D97" s="180" t="s">
        <v>110</v>
      </c>
      <c r="E97" s="181"/>
      <c r="F97" s="181"/>
      <c r="G97" s="181"/>
      <c r="H97" s="181"/>
      <c r="I97" s="181"/>
      <c r="J97" s="182">
        <f>J126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111</v>
      </c>
      <c r="E98" s="187"/>
      <c r="F98" s="187"/>
      <c r="G98" s="187"/>
      <c r="H98" s="187"/>
      <c r="I98" s="187"/>
      <c r="J98" s="188">
        <f>J127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112</v>
      </c>
      <c r="E99" s="187"/>
      <c r="F99" s="187"/>
      <c r="G99" s="187"/>
      <c r="H99" s="187"/>
      <c r="I99" s="187"/>
      <c r="J99" s="188">
        <f>J141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113</v>
      </c>
      <c r="E100" s="187"/>
      <c r="F100" s="187"/>
      <c r="G100" s="187"/>
      <c r="H100" s="187"/>
      <c r="I100" s="187"/>
      <c r="J100" s="188">
        <f>J148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114</v>
      </c>
      <c r="E101" s="187"/>
      <c r="F101" s="187"/>
      <c r="G101" s="187"/>
      <c r="H101" s="187"/>
      <c r="I101" s="187"/>
      <c r="J101" s="188">
        <f>J158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115</v>
      </c>
      <c r="E102" s="187"/>
      <c r="F102" s="187"/>
      <c r="G102" s="187"/>
      <c r="H102" s="187"/>
      <c r="I102" s="187"/>
      <c r="J102" s="188">
        <f>J184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116</v>
      </c>
      <c r="E103" s="187"/>
      <c r="F103" s="187"/>
      <c r="G103" s="187"/>
      <c r="H103" s="187"/>
      <c r="I103" s="187"/>
      <c r="J103" s="188">
        <f>J202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4"/>
      <c r="C104" s="185"/>
      <c r="D104" s="186" t="s">
        <v>117</v>
      </c>
      <c r="E104" s="187"/>
      <c r="F104" s="187"/>
      <c r="G104" s="187"/>
      <c r="H104" s="187"/>
      <c r="I104" s="187"/>
      <c r="J104" s="188">
        <f>J278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4"/>
      <c r="C105" s="185"/>
      <c r="D105" s="186" t="s">
        <v>118</v>
      </c>
      <c r="E105" s="187"/>
      <c r="F105" s="187"/>
      <c r="G105" s="187"/>
      <c r="H105" s="187"/>
      <c r="I105" s="187"/>
      <c r="J105" s="188">
        <f>J293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11" s="2" customFormat="1" ht="6.96" customHeight="1">
      <c r="A111" s="37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4.96" customHeight="1">
      <c r="A112" s="37"/>
      <c r="B112" s="38"/>
      <c r="C112" s="22" t="s">
        <v>119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16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26.25" customHeight="1">
      <c r="A115" s="37"/>
      <c r="B115" s="38"/>
      <c r="C115" s="39"/>
      <c r="D115" s="39"/>
      <c r="E115" s="173" t="str">
        <f>E7</f>
        <v>Oprava mostů v km 33,758 a 33,938 na trati Č.Budějovice - Volary</v>
      </c>
      <c r="F115" s="31"/>
      <c r="G115" s="31"/>
      <c r="H115" s="31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103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75" t="str">
        <f>E9</f>
        <v>SO 2.1 - Most km 33,938</v>
      </c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20</v>
      </c>
      <c r="D119" s="39"/>
      <c r="E119" s="39"/>
      <c r="F119" s="26" t="str">
        <f>F12</f>
        <v xml:space="preserve"> </v>
      </c>
      <c r="G119" s="39"/>
      <c r="H119" s="39"/>
      <c r="I119" s="31" t="s">
        <v>22</v>
      </c>
      <c r="J119" s="78" t="str">
        <f>IF(J12="","",J12)</f>
        <v>29. 4. 2021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24</v>
      </c>
      <c r="D121" s="39"/>
      <c r="E121" s="39"/>
      <c r="F121" s="26" t="str">
        <f>E15</f>
        <v>Správa železnic, státní organizace</v>
      </c>
      <c r="G121" s="39"/>
      <c r="H121" s="39"/>
      <c r="I121" s="31" t="s">
        <v>32</v>
      </c>
      <c r="J121" s="35" t="str">
        <f>E21</f>
        <v xml:space="preserve"> 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30</v>
      </c>
      <c r="D122" s="39"/>
      <c r="E122" s="39"/>
      <c r="F122" s="26" t="str">
        <f>IF(E18="","",E18)</f>
        <v>Vyplň údaj</v>
      </c>
      <c r="G122" s="39"/>
      <c r="H122" s="39"/>
      <c r="I122" s="31" t="s">
        <v>34</v>
      </c>
      <c r="J122" s="35" t="str">
        <f>E24</f>
        <v xml:space="preserve"> 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1" customFormat="1" ht="29.28" customHeight="1">
      <c r="A124" s="190"/>
      <c r="B124" s="191"/>
      <c r="C124" s="192" t="s">
        <v>120</v>
      </c>
      <c r="D124" s="193" t="s">
        <v>61</v>
      </c>
      <c r="E124" s="193" t="s">
        <v>57</v>
      </c>
      <c r="F124" s="193" t="s">
        <v>58</v>
      </c>
      <c r="G124" s="193" t="s">
        <v>121</v>
      </c>
      <c r="H124" s="193" t="s">
        <v>122</v>
      </c>
      <c r="I124" s="193" t="s">
        <v>123</v>
      </c>
      <c r="J124" s="193" t="s">
        <v>107</v>
      </c>
      <c r="K124" s="194" t="s">
        <v>124</v>
      </c>
      <c r="L124" s="195"/>
      <c r="M124" s="99" t="s">
        <v>1</v>
      </c>
      <c r="N124" s="100" t="s">
        <v>40</v>
      </c>
      <c r="O124" s="100" t="s">
        <v>125</v>
      </c>
      <c r="P124" s="100" t="s">
        <v>126</v>
      </c>
      <c r="Q124" s="100" t="s">
        <v>127</v>
      </c>
      <c r="R124" s="100" t="s">
        <v>128</v>
      </c>
      <c r="S124" s="100" t="s">
        <v>129</v>
      </c>
      <c r="T124" s="101" t="s">
        <v>130</v>
      </c>
      <c r="U124" s="190"/>
      <c r="V124" s="190"/>
      <c r="W124" s="190"/>
      <c r="X124" s="190"/>
      <c r="Y124" s="190"/>
      <c r="Z124" s="190"/>
      <c r="AA124" s="190"/>
      <c r="AB124" s="190"/>
      <c r="AC124" s="190"/>
      <c r="AD124" s="190"/>
      <c r="AE124" s="190"/>
    </row>
    <row r="125" s="2" customFormat="1" ht="22.8" customHeight="1">
      <c r="A125" s="37"/>
      <c r="B125" s="38"/>
      <c r="C125" s="106" t="s">
        <v>131</v>
      </c>
      <c r="D125" s="39"/>
      <c r="E125" s="39"/>
      <c r="F125" s="39"/>
      <c r="G125" s="39"/>
      <c r="H125" s="39"/>
      <c r="I125" s="39"/>
      <c r="J125" s="196">
        <f>BK125</f>
        <v>0</v>
      </c>
      <c r="K125" s="39"/>
      <c r="L125" s="43"/>
      <c r="M125" s="102"/>
      <c r="N125" s="197"/>
      <c r="O125" s="103"/>
      <c r="P125" s="198">
        <f>P126</f>
        <v>0</v>
      </c>
      <c r="Q125" s="103"/>
      <c r="R125" s="198">
        <f>R126</f>
        <v>97.328324552300003</v>
      </c>
      <c r="S125" s="103"/>
      <c r="T125" s="199">
        <f>T126</f>
        <v>117.932748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75</v>
      </c>
      <c r="AU125" s="16" t="s">
        <v>109</v>
      </c>
      <c r="BK125" s="200">
        <f>BK126</f>
        <v>0</v>
      </c>
    </row>
    <row r="126" s="12" customFormat="1" ht="25.92" customHeight="1">
      <c r="A126" s="12"/>
      <c r="B126" s="201"/>
      <c r="C126" s="202"/>
      <c r="D126" s="203" t="s">
        <v>75</v>
      </c>
      <c r="E126" s="204" t="s">
        <v>132</v>
      </c>
      <c r="F126" s="204" t="s">
        <v>133</v>
      </c>
      <c r="G126" s="202"/>
      <c r="H126" s="202"/>
      <c r="I126" s="205"/>
      <c r="J126" s="206">
        <f>BK126</f>
        <v>0</v>
      </c>
      <c r="K126" s="202"/>
      <c r="L126" s="207"/>
      <c r="M126" s="208"/>
      <c r="N126" s="209"/>
      <c r="O126" s="209"/>
      <c r="P126" s="210">
        <f>P127+P141+P148+P158+P184+P202+P278+P293</f>
        <v>0</v>
      </c>
      <c r="Q126" s="209"/>
      <c r="R126" s="210">
        <f>R127+R141+R148+R158+R184+R202+R278+R293</f>
        <v>97.328324552300003</v>
      </c>
      <c r="S126" s="209"/>
      <c r="T126" s="211">
        <f>T127+T141+T148+T158+T184+T202+T278+T293</f>
        <v>117.932748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2" t="s">
        <v>84</v>
      </c>
      <c r="AT126" s="213" t="s">
        <v>75</v>
      </c>
      <c r="AU126" s="213" t="s">
        <v>76</v>
      </c>
      <c r="AY126" s="212" t="s">
        <v>134</v>
      </c>
      <c r="BK126" s="214">
        <f>BK127+BK141+BK148+BK158+BK184+BK202+BK278+BK293</f>
        <v>0</v>
      </c>
    </row>
    <row r="127" s="12" customFormat="1" ht="22.8" customHeight="1">
      <c r="A127" s="12"/>
      <c r="B127" s="201"/>
      <c r="C127" s="202"/>
      <c r="D127" s="203" t="s">
        <v>75</v>
      </c>
      <c r="E127" s="215" t="s">
        <v>84</v>
      </c>
      <c r="F127" s="215" t="s">
        <v>135</v>
      </c>
      <c r="G127" s="202"/>
      <c r="H127" s="202"/>
      <c r="I127" s="205"/>
      <c r="J127" s="216">
        <f>BK127</f>
        <v>0</v>
      </c>
      <c r="K127" s="202"/>
      <c r="L127" s="207"/>
      <c r="M127" s="208"/>
      <c r="N127" s="209"/>
      <c r="O127" s="209"/>
      <c r="P127" s="210">
        <f>SUM(P128:P140)</f>
        <v>0</v>
      </c>
      <c r="Q127" s="209"/>
      <c r="R127" s="210">
        <f>SUM(R128:R140)</f>
        <v>2.1184345000000002</v>
      </c>
      <c r="S127" s="209"/>
      <c r="T127" s="211">
        <f>SUM(T128:T140)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2" t="s">
        <v>84</v>
      </c>
      <c r="AT127" s="213" t="s">
        <v>75</v>
      </c>
      <c r="AU127" s="213" t="s">
        <v>84</v>
      </c>
      <c r="AY127" s="212" t="s">
        <v>134</v>
      </c>
      <c r="BK127" s="214">
        <f>SUM(BK128:BK140)</f>
        <v>0</v>
      </c>
    </row>
    <row r="128" s="2" customFormat="1" ht="33" customHeight="1">
      <c r="A128" s="37"/>
      <c r="B128" s="38"/>
      <c r="C128" s="217" t="s">
        <v>84</v>
      </c>
      <c r="D128" s="217" t="s">
        <v>136</v>
      </c>
      <c r="E128" s="218" t="s">
        <v>560</v>
      </c>
      <c r="F128" s="219" t="s">
        <v>561</v>
      </c>
      <c r="G128" s="220" t="s">
        <v>147</v>
      </c>
      <c r="H128" s="221">
        <v>50</v>
      </c>
      <c r="I128" s="222"/>
      <c r="J128" s="223">
        <f>ROUND(I128*H128,2)</f>
        <v>0</v>
      </c>
      <c r="K128" s="219" t="s">
        <v>148</v>
      </c>
      <c r="L128" s="43"/>
      <c r="M128" s="224" t="s">
        <v>1</v>
      </c>
      <c r="N128" s="225" t="s">
        <v>41</v>
      </c>
      <c r="O128" s="90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8" t="s">
        <v>140</v>
      </c>
      <c r="AT128" s="228" t="s">
        <v>136</v>
      </c>
      <c r="AU128" s="228" t="s">
        <v>86</v>
      </c>
      <c r="AY128" s="16" t="s">
        <v>134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6" t="s">
        <v>84</v>
      </c>
      <c r="BK128" s="229">
        <f>ROUND(I128*H128,2)</f>
        <v>0</v>
      </c>
      <c r="BL128" s="16" t="s">
        <v>140</v>
      </c>
      <c r="BM128" s="228" t="s">
        <v>562</v>
      </c>
    </row>
    <row r="129" s="13" customFormat="1">
      <c r="A129" s="13"/>
      <c r="B129" s="230"/>
      <c r="C129" s="231"/>
      <c r="D129" s="232" t="s">
        <v>142</v>
      </c>
      <c r="E129" s="233" t="s">
        <v>1</v>
      </c>
      <c r="F129" s="234" t="s">
        <v>563</v>
      </c>
      <c r="G129" s="231"/>
      <c r="H129" s="235">
        <v>50</v>
      </c>
      <c r="I129" s="236"/>
      <c r="J129" s="231"/>
      <c r="K129" s="231"/>
      <c r="L129" s="237"/>
      <c r="M129" s="238"/>
      <c r="N129" s="239"/>
      <c r="O129" s="239"/>
      <c r="P129" s="239"/>
      <c r="Q129" s="239"/>
      <c r="R129" s="239"/>
      <c r="S129" s="239"/>
      <c r="T129" s="240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1" t="s">
        <v>142</v>
      </c>
      <c r="AU129" s="241" t="s">
        <v>86</v>
      </c>
      <c r="AV129" s="13" t="s">
        <v>86</v>
      </c>
      <c r="AW129" s="13" t="s">
        <v>33</v>
      </c>
      <c r="AX129" s="13" t="s">
        <v>76</v>
      </c>
      <c r="AY129" s="241" t="s">
        <v>134</v>
      </c>
    </row>
    <row r="130" s="14" customFormat="1">
      <c r="A130" s="14"/>
      <c r="B130" s="242"/>
      <c r="C130" s="243"/>
      <c r="D130" s="232" t="s">
        <v>142</v>
      </c>
      <c r="E130" s="244" t="s">
        <v>1</v>
      </c>
      <c r="F130" s="245" t="s">
        <v>144</v>
      </c>
      <c r="G130" s="243"/>
      <c r="H130" s="246">
        <v>50</v>
      </c>
      <c r="I130" s="247"/>
      <c r="J130" s="243"/>
      <c r="K130" s="243"/>
      <c r="L130" s="248"/>
      <c r="M130" s="249"/>
      <c r="N130" s="250"/>
      <c r="O130" s="250"/>
      <c r="P130" s="250"/>
      <c r="Q130" s="250"/>
      <c r="R130" s="250"/>
      <c r="S130" s="250"/>
      <c r="T130" s="251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2" t="s">
        <v>142</v>
      </c>
      <c r="AU130" s="252" t="s">
        <v>86</v>
      </c>
      <c r="AV130" s="14" t="s">
        <v>140</v>
      </c>
      <c r="AW130" s="14" t="s">
        <v>33</v>
      </c>
      <c r="AX130" s="14" t="s">
        <v>84</v>
      </c>
      <c r="AY130" s="252" t="s">
        <v>134</v>
      </c>
    </row>
    <row r="131" s="2" customFormat="1">
      <c r="A131" s="37"/>
      <c r="B131" s="38"/>
      <c r="C131" s="217" t="s">
        <v>86</v>
      </c>
      <c r="D131" s="217" t="s">
        <v>136</v>
      </c>
      <c r="E131" s="218" t="s">
        <v>564</v>
      </c>
      <c r="F131" s="219" t="s">
        <v>565</v>
      </c>
      <c r="G131" s="220" t="s">
        <v>147</v>
      </c>
      <c r="H131" s="221">
        <v>50</v>
      </c>
      <c r="I131" s="222"/>
      <c r="J131" s="223">
        <f>ROUND(I131*H131,2)</f>
        <v>0</v>
      </c>
      <c r="K131" s="219" t="s">
        <v>148</v>
      </c>
      <c r="L131" s="43"/>
      <c r="M131" s="224" t="s">
        <v>1</v>
      </c>
      <c r="N131" s="225" t="s">
        <v>41</v>
      </c>
      <c r="O131" s="90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8" t="s">
        <v>140</v>
      </c>
      <c r="AT131" s="228" t="s">
        <v>136</v>
      </c>
      <c r="AU131" s="228" t="s">
        <v>86</v>
      </c>
      <c r="AY131" s="16" t="s">
        <v>134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6" t="s">
        <v>84</v>
      </c>
      <c r="BK131" s="229">
        <f>ROUND(I131*H131,2)</f>
        <v>0</v>
      </c>
      <c r="BL131" s="16" t="s">
        <v>140</v>
      </c>
      <c r="BM131" s="228" t="s">
        <v>566</v>
      </c>
    </row>
    <row r="132" s="13" customFormat="1">
      <c r="A132" s="13"/>
      <c r="B132" s="230"/>
      <c r="C132" s="231"/>
      <c r="D132" s="232" t="s">
        <v>142</v>
      </c>
      <c r="E132" s="233" t="s">
        <v>1</v>
      </c>
      <c r="F132" s="234" t="s">
        <v>390</v>
      </c>
      <c r="G132" s="231"/>
      <c r="H132" s="235">
        <v>50</v>
      </c>
      <c r="I132" s="236"/>
      <c r="J132" s="231"/>
      <c r="K132" s="231"/>
      <c r="L132" s="237"/>
      <c r="M132" s="238"/>
      <c r="N132" s="239"/>
      <c r="O132" s="239"/>
      <c r="P132" s="239"/>
      <c r="Q132" s="239"/>
      <c r="R132" s="239"/>
      <c r="S132" s="239"/>
      <c r="T132" s="24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1" t="s">
        <v>142</v>
      </c>
      <c r="AU132" s="241" t="s">
        <v>86</v>
      </c>
      <c r="AV132" s="13" t="s">
        <v>86</v>
      </c>
      <c r="AW132" s="13" t="s">
        <v>33</v>
      </c>
      <c r="AX132" s="13" t="s">
        <v>76</v>
      </c>
      <c r="AY132" s="241" t="s">
        <v>134</v>
      </c>
    </row>
    <row r="133" s="14" customFormat="1">
      <c r="A133" s="14"/>
      <c r="B133" s="242"/>
      <c r="C133" s="243"/>
      <c r="D133" s="232" t="s">
        <v>142</v>
      </c>
      <c r="E133" s="244" t="s">
        <v>1</v>
      </c>
      <c r="F133" s="245" t="s">
        <v>144</v>
      </c>
      <c r="G133" s="243"/>
      <c r="H133" s="246">
        <v>50</v>
      </c>
      <c r="I133" s="247"/>
      <c r="J133" s="243"/>
      <c r="K133" s="243"/>
      <c r="L133" s="248"/>
      <c r="M133" s="249"/>
      <c r="N133" s="250"/>
      <c r="O133" s="250"/>
      <c r="P133" s="250"/>
      <c r="Q133" s="250"/>
      <c r="R133" s="250"/>
      <c r="S133" s="250"/>
      <c r="T133" s="251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2" t="s">
        <v>142</v>
      </c>
      <c r="AU133" s="252" t="s">
        <v>86</v>
      </c>
      <c r="AV133" s="14" t="s">
        <v>140</v>
      </c>
      <c r="AW133" s="14" t="s">
        <v>33</v>
      </c>
      <c r="AX133" s="14" t="s">
        <v>84</v>
      </c>
      <c r="AY133" s="252" t="s">
        <v>134</v>
      </c>
    </row>
    <row r="134" s="2" customFormat="1">
      <c r="A134" s="37"/>
      <c r="B134" s="38"/>
      <c r="C134" s="217" t="s">
        <v>150</v>
      </c>
      <c r="D134" s="217" t="s">
        <v>136</v>
      </c>
      <c r="E134" s="218" t="s">
        <v>137</v>
      </c>
      <c r="F134" s="219" t="s">
        <v>138</v>
      </c>
      <c r="G134" s="220" t="s">
        <v>139</v>
      </c>
      <c r="H134" s="221">
        <v>35</v>
      </c>
      <c r="I134" s="222"/>
      <c r="J134" s="223">
        <f>ROUND(I134*H134,2)</f>
        <v>0</v>
      </c>
      <c r="K134" s="219" t="s">
        <v>148</v>
      </c>
      <c r="L134" s="43"/>
      <c r="M134" s="224" t="s">
        <v>1</v>
      </c>
      <c r="N134" s="225" t="s">
        <v>41</v>
      </c>
      <c r="O134" s="90"/>
      <c r="P134" s="226">
        <f>O134*H134</f>
        <v>0</v>
      </c>
      <c r="Q134" s="226">
        <v>0.060526700000000003</v>
      </c>
      <c r="R134" s="226">
        <f>Q134*H134</f>
        <v>2.1184345000000002</v>
      </c>
      <c r="S134" s="226">
        <v>0</v>
      </c>
      <c r="T134" s="22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8" t="s">
        <v>140</v>
      </c>
      <c r="AT134" s="228" t="s">
        <v>136</v>
      </c>
      <c r="AU134" s="228" t="s">
        <v>86</v>
      </c>
      <c r="AY134" s="16" t="s">
        <v>134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6" t="s">
        <v>84</v>
      </c>
      <c r="BK134" s="229">
        <f>ROUND(I134*H134,2)</f>
        <v>0</v>
      </c>
      <c r="BL134" s="16" t="s">
        <v>140</v>
      </c>
      <c r="BM134" s="228" t="s">
        <v>86</v>
      </c>
    </row>
    <row r="135" s="13" customFormat="1">
      <c r="A135" s="13"/>
      <c r="B135" s="230"/>
      <c r="C135" s="231"/>
      <c r="D135" s="232" t="s">
        <v>142</v>
      </c>
      <c r="E135" s="233" t="s">
        <v>1</v>
      </c>
      <c r="F135" s="234" t="s">
        <v>143</v>
      </c>
      <c r="G135" s="231"/>
      <c r="H135" s="235">
        <v>35</v>
      </c>
      <c r="I135" s="236"/>
      <c r="J135" s="231"/>
      <c r="K135" s="231"/>
      <c r="L135" s="237"/>
      <c r="M135" s="238"/>
      <c r="N135" s="239"/>
      <c r="O135" s="239"/>
      <c r="P135" s="239"/>
      <c r="Q135" s="239"/>
      <c r="R135" s="239"/>
      <c r="S135" s="239"/>
      <c r="T135" s="24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1" t="s">
        <v>142</v>
      </c>
      <c r="AU135" s="241" t="s">
        <v>86</v>
      </c>
      <c r="AV135" s="13" t="s">
        <v>86</v>
      </c>
      <c r="AW135" s="13" t="s">
        <v>33</v>
      </c>
      <c r="AX135" s="13" t="s">
        <v>76</v>
      </c>
      <c r="AY135" s="241" t="s">
        <v>134</v>
      </c>
    </row>
    <row r="136" s="14" customFormat="1">
      <c r="A136" s="14"/>
      <c r="B136" s="242"/>
      <c r="C136" s="243"/>
      <c r="D136" s="232" t="s">
        <v>142</v>
      </c>
      <c r="E136" s="244" t="s">
        <v>1</v>
      </c>
      <c r="F136" s="245" t="s">
        <v>144</v>
      </c>
      <c r="G136" s="243"/>
      <c r="H136" s="246">
        <v>35</v>
      </c>
      <c r="I136" s="247"/>
      <c r="J136" s="243"/>
      <c r="K136" s="243"/>
      <c r="L136" s="248"/>
      <c r="M136" s="249"/>
      <c r="N136" s="250"/>
      <c r="O136" s="250"/>
      <c r="P136" s="250"/>
      <c r="Q136" s="250"/>
      <c r="R136" s="250"/>
      <c r="S136" s="250"/>
      <c r="T136" s="251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2" t="s">
        <v>142</v>
      </c>
      <c r="AU136" s="252" t="s">
        <v>86</v>
      </c>
      <c r="AV136" s="14" t="s">
        <v>140</v>
      </c>
      <c r="AW136" s="14" t="s">
        <v>33</v>
      </c>
      <c r="AX136" s="14" t="s">
        <v>84</v>
      </c>
      <c r="AY136" s="252" t="s">
        <v>134</v>
      </c>
    </row>
    <row r="137" s="2" customFormat="1" ht="33" customHeight="1">
      <c r="A137" s="37"/>
      <c r="B137" s="38"/>
      <c r="C137" s="217" t="s">
        <v>140</v>
      </c>
      <c r="D137" s="217" t="s">
        <v>136</v>
      </c>
      <c r="E137" s="218" t="s">
        <v>145</v>
      </c>
      <c r="F137" s="219" t="s">
        <v>146</v>
      </c>
      <c r="G137" s="220" t="s">
        <v>147</v>
      </c>
      <c r="H137" s="221">
        <v>15</v>
      </c>
      <c r="I137" s="222"/>
      <c r="J137" s="223">
        <f>ROUND(I137*H137,2)</f>
        <v>0</v>
      </c>
      <c r="K137" s="219" t="s">
        <v>148</v>
      </c>
      <c r="L137" s="43"/>
      <c r="M137" s="224" t="s">
        <v>1</v>
      </c>
      <c r="N137" s="225" t="s">
        <v>41</v>
      </c>
      <c r="O137" s="90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8" t="s">
        <v>140</v>
      </c>
      <c r="AT137" s="228" t="s">
        <v>136</v>
      </c>
      <c r="AU137" s="228" t="s">
        <v>86</v>
      </c>
      <c r="AY137" s="16" t="s">
        <v>134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6" t="s">
        <v>84</v>
      </c>
      <c r="BK137" s="229">
        <f>ROUND(I137*H137,2)</f>
        <v>0</v>
      </c>
      <c r="BL137" s="16" t="s">
        <v>140</v>
      </c>
      <c r="BM137" s="228" t="s">
        <v>567</v>
      </c>
    </row>
    <row r="138" s="2" customFormat="1" ht="16.5" customHeight="1">
      <c r="A138" s="37"/>
      <c r="B138" s="38"/>
      <c r="C138" s="217" t="s">
        <v>160</v>
      </c>
      <c r="D138" s="217" t="s">
        <v>136</v>
      </c>
      <c r="E138" s="218" t="s">
        <v>151</v>
      </c>
      <c r="F138" s="219" t="s">
        <v>152</v>
      </c>
      <c r="G138" s="220" t="s">
        <v>147</v>
      </c>
      <c r="H138" s="221">
        <v>64</v>
      </c>
      <c r="I138" s="222"/>
      <c r="J138" s="223">
        <f>ROUND(I138*H138,2)</f>
        <v>0</v>
      </c>
      <c r="K138" s="219" t="s">
        <v>148</v>
      </c>
      <c r="L138" s="43"/>
      <c r="M138" s="224" t="s">
        <v>1</v>
      </c>
      <c r="N138" s="225" t="s">
        <v>41</v>
      </c>
      <c r="O138" s="90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8" t="s">
        <v>140</v>
      </c>
      <c r="AT138" s="228" t="s">
        <v>136</v>
      </c>
      <c r="AU138" s="228" t="s">
        <v>86</v>
      </c>
      <c r="AY138" s="16" t="s">
        <v>134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6" t="s">
        <v>84</v>
      </c>
      <c r="BK138" s="229">
        <f>ROUND(I138*H138,2)</f>
        <v>0</v>
      </c>
      <c r="BL138" s="16" t="s">
        <v>140</v>
      </c>
      <c r="BM138" s="228" t="s">
        <v>140</v>
      </c>
    </row>
    <row r="139" s="13" customFormat="1">
      <c r="A139" s="13"/>
      <c r="B139" s="230"/>
      <c r="C139" s="231"/>
      <c r="D139" s="232" t="s">
        <v>142</v>
      </c>
      <c r="E139" s="233" t="s">
        <v>1</v>
      </c>
      <c r="F139" s="234" t="s">
        <v>154</v>
      </c>
      <c r="G139" s="231"/>
      <c r="H139" s="235">
        <v>64</v>
      </c>
      <c r="I139" s="236"/>
      <c r="J139" s="231"/>
      <c r="K139" s="231"/>
      <c r="L139" s="237"/>
      <c r="M139" s="238"/>
      <c r="N139" s="239"/>
      <c r="O139" s="239"/>
      <c r="P139" s="239"/>
      <c r="Q139" s="239"/>
      <c r="R139" s="239"/>
      <c r="S139" s="239"/>
      <c r="T139" s="24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1" t="s">
        <v>142</v>
      </c>
      <c r="AU139" s="241" t="s">
        <v>86</v>
      </c>
      <c r="AV139" s="13" t="s">
        <v>86</v>
      </c>
      <c r="AW139" s="13" t="s">
        <v>33</v>
      </c>
      <c r="AX139" s="13" t="s">
        <v>76</v>
      </c>
      <c r="AY139" s="241" t="s">
        <v>134</v>
      </c>
    </row>
    <row r="140" s="14" customFormat="1">
      <c r="A140" s="14"/>
      <c r="B140" s="242"/>
      <c r="C140" s="243"/>
      <c r="D140" s="232" t="s">
        <v>142</v>
      </c>
      <c r="E140" s="244" t="s">
        <v>1</v>
      </c>
      <c r="F140" s="245" t="s">
        <v>144</v>
      </c>
      <c r="G140" s="243"/>
      <c r="H140" s="246">
        <v>64</v>
      </c>
      <c r="I140" s="247"/>
      <c r="J140" s="243"/>
      <c r="K140" s="243"/>
      <c r="L140" s="248"/>
      <c r="M140" s="249"/>
      <c r="N140" s="250"/>
      <c r="O140" s="250"/>
      <c r="P140" s="250"/>
      <c r="Q140" s="250"/>
      <c r="R140" s="250"/>
      <c r="S140" s="250"/>
      <c r="T140" s="251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2" t="s">
        <v>142</v>
      </c>
      <c r="AU140" s="252" t="s">
        <v>86</v>
      </c>
      <c r="AV140" s="14" t="s">
        <v>140</v>
      </c>
      <c r="AW140" s="14" t="s">
        <v>33</v>
      </c>
      <c r="AX140" s="14" t="s">
        <v>84</v>
      </c>
      <c r="AY140" s="252" t="s">
        <v>134</v>
      </c>
    </row>
    <row r="141" s="12" customFormat="1" ht="22.8" customHeight="1">
      <c r="A141" s="12"/>
      <c r="B141" s="201"/>
      <c r="C141" s="202"/>
      <c r="D141" s="203" t="s">
        <v>75</v>
      </c>
      <c r="E141" s="215" t="s">
        <v>150</v>
      </c>
      <c r="F141" s="215" t="s">
        <v>155</v>
      </c>
      <c r="G141" s="202"/>
      <c r="H141" s="202"/>
      <c r="I141" s="205"/>
      <c r="J141" s="216">
        <f>BK141</f>
        <v>0</v>
      </c>
      <c r="K141" s="202"/>
      <c r="L141" s="207"/>
      <c r="M141" s="208"/>
      <c r="N141" s="209"/>
      <c r="O141" s="209"/>
      <c r="P141" s="210">
        <f>SUM(P142:P147)</f>
        <v>0</v>
      </c>
      <c r="Q141" s="209"/>
      <c r="R141" s="210">
        <f>SUM(R142:R147)</f>
        <v>0.39082</v>
      </c>
      <c r="S141" s="209"/>
      <c r="T141" s="211">
        <f>SUM(T142:T147)</f>
        <v>0.20000000000000001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2" t="s">
        <v>84</v>
      </c>
      <c r="AT141" s="213" t="s">
        <v>75</v>
      </c>
      <c r="AU141" s="213" t="s">
        <v>84</v>
      </c>
      <c r="AY141" s="212" t="s">
        <v>134</v>
      </c>
      <c r="BK141" s="214">
        <f>SUM(BK142:BK147)</f>
        <v>0</v>
      </c>
    </row>
    <row r="142" s="2" customFormat="1">
      <c r="A142" s="37"/>
      <c r="B142" s="38"/>
      <c r="C142" s="217" t="s">
        <v>165</v>
      </c>
      <c r="D142" s="217" t="s">
        <v>136</v>
      </c>
      <c r="E142" s="218" t="s">
        <v>156</v>
      </c>
      <c r="F142" s="219" t="s">
        <v>157</v>
      </c>
      <c r="G142" s="220" t="s">
        <v>147</v>
      </c>
      <c r="H142" s="221">
        <v>10</v>
      </c>
      <c r="I142" s="222"/>
      <c r="J142" s="223">
        <f>ROUND(I142*H142,2)</f>
        <v>0</v>
      </c>
      <c r="K142" s="219" t="s">
        <v>148</v>
      </c>
      <c r="L142" s="43"/>
      <c r="M142" s="224" t="s">
        <v>1</v>
      </c>
      <c r="N142" s="225" t="s">
        <v>41</v>
      </c>
      <c r="O142" s="90"/>
      <c r="P142" s="226">
        <f>O142*H142</f>
        <v>0</v>
      </c>
      <c r="Q142" s="226">
        <v>0</v>
      </c>
      <c r="R142" s="226">
        <f>Q142*H142</f>
        <v>0</v>
      </c>
      <c r="S142" s="226">
        <v>0.02</v>
      </c>
      <c r="T142" s="227">
        <f>S142*H142</f>
        <v>0.20000000000000001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8" t="s">
        <v>140</v>
      </c>
      <c r="AT142" s="228" t="s">
        <v>136</v>
      </c>
      <c r="AU142" s="228" t="s">
        <v>86</v>
      </c>
      <c r="AY142" s="16" t="s">
        <v>134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6" t="s">
        <v>84</v>
      </c>
      <c r="BK142" s="229">
        <f>ROUND(I142*H142,2)</f>
        <v>0</v>
      </c>
      <c r="BL142" s="16" t="s">
        <v>140</v>
      </c>
      <c r="BM142" s="228" t="s">
        <v>175</v>
      </c>
    </row>
    <row r="143" s="13" customFormat="1">
      <c r="A143" s="13"/>
      <c r="B143" s="230"/>
      <c r="C143" s="231"/>
      <c r="D143" s="232" t="s">
        <v>142</v>
      </c>
      <c r="E143" s="233" t="s">
        <v>1</v>
      </c>
      <c r="F143" s="234" t="s">
        <v>568</v>
      </c>
      <c r="G143" s="231"/>
      <c r="H143" s="235">
        <v>10</v>
      </c>
      <c r="I143" s="236"/>
      <c r="J143" s="231"/>
      <c r="K143" s="231"/>
      <c r="L143" s="237"/>
      <c r="M143" s="238"/>
      <c r="N143" s="239"/>
      <c r="O143" s="239"/>
      <c r="P143" s="239"/>
      <c r="Q143" s="239"/>
      <c r="R143" s="239"/>
      <c r="S143" s="239"/>
      <c r="T143" s="24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1" t="s">
        <v>142</v>
      </c>
      <c r="AU143" s="241" t="s">
        <v>86</v>
      </c>
      <c r="AV143" s="13" t="s">
        <v>86</v>
      </c>
      <c r="AW143" s="13" t="s">
        <v>33</v>
      </c>
      <c r="AX143" s="13" t="s">
        <v>76</v>
      </c>
      <c r="AY143" s="241" t="s">
        <v>134</v>
      </c>
    </row>
    <row r="144" s="14" customFormat="1">
      <c r="A144" s="14"/>
      <c r="B144" s="242"/>
      <c r="C144" s="243"/>
      <c r="D144" s="232" t="s">
        <v>142</v>
      </c>
      <c r="E144" s="244" t="s">
        <v>1</v>
      </c>
      <c r="F144" s="245" t="s">
        <v>144</v>
      </c>
      <c r="G144" s="243"/>
      <c r="H144" s="246">
        <v>10</v>
      </c>
      <c r="I144" s="247"/>
      <c r="J144" s="243"/>
      <c r="K144" s="243"/>
      <c r="L144" s="248"/>
      <c r="M144" s="249"/>
      <c r="N144" s="250"/>
      <c r="O144" s="250"/>
      <c r="P144" s="250"/>
      <c r="Q144" s="250"/>
      <c r="R144" s="250"/>
      <c r="S144" s="250"/>
      <c r="T144" s="251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2" t="s">
        <v>142</v>
      </c>
      <c r="AU144" s="252" t="s">
        <v>86</v>
      </c>
      <c r="AV144" s="14" t="s">
        <v>140</v>
      </c>
      <c r="AW144" s="14" t="s">
        <v>33</v>
      </c>
      <c r="AX144" s="14" t="s">
        <v>84</v>
      </c>
      <c r="AY144" s="252" t="s">
        <v>134</v>
      </c>
    </row>
    <row r="145" s="2" customFormat="1">
      <c r="A145" s="37"/>
      <c r="B145" s="38"/>
      <c r="C145" s="217" t="s">
        <v>170</v>
      </c>
      <c r="D145" s="217" t="s">
        <v>136</v>
      </c>
      <c r="E145" s="218" t="s">
        <v>161</v>
      </c>
      <c r="F145" s="219" t="s">
        <v>162</v>
      </c>
      <c r="G145" s="220" t="s">
        <v>147</v>
      </c>
      <c r="H145" s="221">
        <v>10</v>
      </c>
      <c r="I145" s="222"/>
      <c r="J145" s="223">
        <f>ROUND(I145*H145,2)</f>
        <v>0</v>
      </c>
      <c r="K145" s="219" t="s">
        <v>148</v>
      </c>
      <c r="L145" s="43"/>
      <c r="M145" s="224" t="s">
        <v>1</v>
      </c>
      <c r="N145" s="225" t="s">
        <v>41</v>
      </c>
      <c r="O145" s="90"/>
      <c r="P145" s="226">
        <f>O145*H145</f>
        <v>0</v>
      </c>
      <c r="Q145" s="226">
        <v>0.039081999999999999</v>
      </c>
      <c r="R145" s="226">
        <f>Q145*H145</f>
        <v>0.39082</v>
      </c>
      <c r="S145" s="226">
        <v>0</v>
      </c>
      <c r="T145" s="22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8" t="s">
        <v>140</v>
      </c>
      <c r="AT145" s="228" t="s">
        <v>136</v>
      </c>
      <c r="AU145" s="228" t="s">
        <v>86</v>
      </c>
      <c r="AY145" s="16" t="s">
        <v>134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6" t="s">
        <v>84</v>
      </c>
      <c r="BK145" s="229">
        <f>ROUND(I145*H145,2)</f>
        <v>0</v>
      </c>
      <c r="BL145" s="16" t="s">
        <v>140</v>
      </c>
      <c r="BM145" s="228" t="s">
        <v>188</v>
      </c>
    </row>
    <row r="146" s="13" customFormat="1">
      <c r="A146" s="13"/>
      <c r="B146" s="230"/>
      <c r="C146" s="231"/>
      <c r="D146" s="232" t="s">
        <v>142</v>
      </c>
      <c r="E146" s="233" t="s">
        <v>1</v>
      </c>
      <c r="F146" s="234" t="s">
        <v>568</v>
      </c>
      <c r="G146" s="231"/>
      <c r="H146" s="235">
        <v>10</v>
      </c>
      <c r="I146" s="236"/>
      <c r="J146" s="231"/>
      <c r="K146" s="231"/>
      <c r="L146" s="237"/>
      <c r="M146" s="238"/>
      <c r="N146" s="239"/>
      <c r="O146" s="239"/>
      <c r="P146" s="239"/>
      <c r="Q146" s="239"/>
      <c r="R146" s="239"/>
      <c r="S146" s="239"/>
      <c r="T146" s="24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1" t="s">
        <v>142</v>
      </c>
      <c r="AU146" s="241" t="s">
        <v>86</v>
      </c>
      <c r="AV146" s="13" t="s">
        <v>86</v>
      </c>
      <c r="AW146" s="13" t="s">
        <v>33</v>
      </c>
      <c r="AX146" s="13" t="s">
        <v>76</v>
      </c>
      <c r="AY146" s="241" t="s">
        <v>134</v>
      </c>
    </row>
    <row r="147" s="14" customFormat="1">
      <c r="A147" s="14"/>
      <c r="B147" s="242"/>
      <c r="C147" s="243"/>
      <c r="D147" s="232" t="s">
        <v>142</v>
      </c>
      <c r="E147" s="244" t="s">
        <v>1</v>
      </c>
      <c r="F147" s="245" t="s">
        <v>144</v>
      </c>
      <c r="G147" s="243"/>
      <c r="H147" s="246">
        <v>10</v>
      </c>
      <c r="I147" s="247"/>
      <c r="J147" s="243"/>
      <c r="K147" s="243"/>
      <c r="L147" s="248"/>
      <c r="M147" s="249"/>
      <c r="N147" s="250"/>
      <c r="O147" s="250"/>
      <c r="P147" s="250"/>
      <c r="Q147" s="250"/>
      <c r="R147" s="250"/>
      <c r="S147" s="250"/>
      <c r="T147" s="251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2" t="s">
        <v>142</v>
      </c>
      <c r="AU147" s="252" t="s">
        <v>86</v>
      </c>
      <c r="AV147" s="14" t="s">
        <v>140</v>
      </c>
      <c r="AW147" s="14" t="s">
        <v>33</v>
      </c>
      <c r="AX147" s="14" t="s">
        <v>84</v>
      </c>
      <c r="AY147" s="252" t="s">
        <v>134</v>
      </c>
    </row>
    <row r="148" s="12" customFormat="1" ht="22.8" customHeight="1">
      <c r="A148" s="12"/>
      <c r="B148" s="201"/>
      <c r="C148" s="202"/>
      <c r="D148" s="203" t="s">
        <v>75</v>
      </c>
      <c r="E148" s="215" t="s">
        <v>140</v>
      </c>
      <c r="F148" s="215" t="s">
        <v>164</v>
      </c>
      <c r="G148" s="202"/>
      <c r="H148" s="202"/>
      <c r="I148" s="205"/>
      <c r="J148" s="216">
        <f>BK148</f>
        <v>0</v>
      </c>
      <c r="K148" s="202"/>
      <c r="L148" s="207"/>
      <c r="M148" s="208"/>
      <c r="N148" s="209"/>
      <c r="O148" s="209"/>
      <c r="P148" s="210">
        <f>SUM(P149:P157)</f>
        <v>0</v>
      </c>
      <c r="Q148" s="209"/>
      <c r="R148" s="210">
        <f>SUM(R149:R157)</f>
        <v>0.2018406673</v>
      </c>
      <c r="S148" s="209"/>
      <c r="T148" s="211">
        <f>SUM(T149:T157)</f>
        <v>4.7499000000000002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2" t="s">
        <v>84</v>
      </c>
      <c r="AT148" s="213" t="s">
        <v>75</v>
      </c>
      <c r="AU148" s="213" t="s">
        <v>84</v>
      </c>
      <c r="AY148" s="212" t="s">
        <v>134</v>
      </c>
      <c r="BK148" s="214">
        <f>SUM(BK149:BK157)</f>
        <v>0</v>
      </c>
    </row>
    <row r="149" s="2" customFormat="1" ht="21.75" customHeight="1">
      <c r="A149" s="37"/>
      <c r="B149" s="38"/>
      <c r="C149" s="217" t="s">
        <v>175</v>
      </c>
      <c r="D149" s="217" t="s">
        <v>136</v>
      </c>
      <c r="E149" s="218" t="s">
        <v>171</v>
      </c>
      <c r="F149" s="219" t="s">
        <v>172</v>
      </c>
      <c r="G149" s="220" t="s">
        <v>147</v>
      </c>
      <c r="H149" s="221">
        <v>79.165000000000006</v>
      </c>
      <c r="I149" s="222"/>
      <c r="J149" s="223">
        <f>ROUND(I149*H149,2)</f>
        <v>0</v>
      </c>
      <c r="K149" s="219" t="s">
        <v>148</v>
      </c>
      <c r="L149" s="43"/>
      <c r="M149" s="224" t="s">
        <v>1</v>
      </c>
      <c r="N149" s="225" t="s">
        <v>41</v>
      </c>
      <c r="O149" s="90"/>
      <c r="P149" s="226">
        <f>O149*H149</f>
        <v>0</v>
      </c>
      <c r="Q149" s="226">
        <v>0.00036850000000000001</v>
      </c>
      <c r="R149" s="226">
        <f>Q149*H149</f>
        <v>0.029172302500000004</v>
      </c>
      <c r="S149" s="226">
        <v>0.059999999999999998</v>
      </c>
      <c r="T149" s="227">
        <f>S149*H149</f>
        <v>4.7499000000000002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8" t="s">
        <v>140</v>
      </c>
      <c r="AT149" s="228" t="s">
        <v>136</v>
      </c>
      <c r="AU149" s="228" t="s">
        <v>86</v>
      </c>
      <c r="AY149" s="16" t="s">
        <v>134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6" t="s">
        <v>84</v>
      </c>
      <c r="BK149" s="229">
        <f>ROUND(I149*H149,2)</f>
        <v>0</v>
      </c>
      <c r="BL149" s="16" t="s">
        <v>140</v>
      </c>
      <c r="BM149" s="228" t="s">
        <v>202</v>
      </c>
    </row>
    <row r="150" s="13" customFormat="1">
      <c r="A150" s="13"/>
      <c r="B150" s="230"/>
      <c r="C150" s="231"/>
      <c r="D150" s="232" t="s">
        <v>142</v>
      </c>
      <c r="E150" s="233" t="s">
        <v>1</v>
      </c>
      <c r="F150" s="234" t="s">
        <v>174</v>
      </c>
      <c r="G150" s="231"/>
      <c r="H150" s="235">
        <v>79.165000000000006</v>
      </c>
      <c r="I150" s="236"/>
      <c r="J150" s="231"/>
      <c r="K150" s="231"/>
      <c r="L150" s="237"/>
      <c r="M150" s="238"/>
      <c r="N150" s="239"/>
      <c r="O150" s="239"/>
      <c r="P150" s="239"/>
      <c r="Q150" s="239"/>
      <c r="R150" s="239"/>
      <c r="S150" s="239"/>
      <c r="T150" s="24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1" t="s">
        <v>142</v>
      </c>
      <c r="AU150" s="241" t="s">
        <v>86</v>
      </c>
      <c r="AV150" s="13" t="s">
        <v>86</v>
      </c>
      <c r="AW150" s="13" t="s">
        <v>33</v>
      </c>
      <c r="AX150" s="13" t="s">
        <v>76</v>
      </c>
      <c r="AY150" s="241" t="s">
        <v>134</v>
      </c>
    </row>
    <row r="151" s="14" customFormat="1">
      <c r="A151" s="14"/>
      <c r="B151" s="242"/>
      <c r="C151" s="243"/>
      <c r="D151" s="232" t="s">
        <v>142</v>
      </c>
      <c r="E151" s="244" t="s">
        <v>1</v>
      </c>
      <c r="F151" s="245" t="s">
        <v>144</v>
      </c>
      <c r="G151" s="243"/>
      <c r="H151" s="246">
        <v>79.165000000000006</v>
      </c>
      <c r="I151" s="247"/>
      <c r="J151" s="243"/>
      <c r="K151" s="243"/>
      <c r="L151" s="248"/>
      <c r="M151" s="249"/>
      <c r="N151" s="250"/>
      <c r="O151" s="250"/>
      <c r="P151" s="250"/>
      <c r="Q151" s="250"/>
      <c r="R151" s="250"/>
      <c r="S151" s="250"/>
      <c r="T151" s="251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2" t="s">
        <v>142</v>
      </c>
      <c r="AU151" s="252" t="s">
        <v>86</v>
      </c>
      <c r="AV151" s="14" t="s">
        <v>140</v>
      </c>
      <c r="AW151" s="14" t="s">
        <v>33</v>
      </c>
      <c r="AX151" s="14" t="s">
        <v>84</v>
      </c>
      <c r="AY151" s="252" t="s">
        <v>134</v>
      </c>
    </row>
    <row r="152" s="2" customFormat="1">
      <c r="A152" s="37"/>
      <c r="B152" s="38"/>
      <c r="C152" s="217" t="s">
        <v>182</v>
      </c>
      <c r="D152" s="217" t="s">
        <v>136</v>
      </c>
      <c r="E152" s="218" t="s">
        <v>166</v>
      </c>
      <c r="F152" s="219" t="s">
        <v>167</v>
      </c>
      <c r="G152" s="220" t="s">
        <v>147</v>
      </c>
      <c r="H152" s="221">
        <v>79.165000000000006</v>
      </c>
      <c r="I152" s="222"/>
      <c r="J152" s="223">
        <f>ROUND(I152*H152,2)</f>
        <v>0</v>
      </c>
      <c r="K152" s="219" t="s">
        <v>148</v>
      </c>
      <c r="L152" s="43"/>
      <c r="M152" s="224" t="s">
        <v>1</v>
      </c>
      <c r="N152" s="225" t="s">
        <v>41</v>
      </c>
      <c r="O152" s="90"/>
      <c r="P152" s="226">
        <f>O152*H152</f>
        <v>0</v>
      </c>
      <c r="Q152" s="226">
        <v>0.0021811199999999999</v>
      </c>
      <c r="R152" s="226">
        <f>Q152*H152</f>
        <v>0.1726683648</v>
      </c>
      <c r="S152" s="226">
        <v>0</v>
      </c>
      <c r="T152" s="22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8" t="s">
        <v>140</v>
      </c>
      <c r="AT152" s="228" t="s">
        <v>136</v>
      </c>
      <c r="AU152" s="228" t="s">
        <v>86</v>
      </c>
      <c r="AY152" s="16" t="s">
        <v>134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6" t="s">
        <v>84</v>
      </c>
      <c r="BK152" s="229">
        <f>ROUND(I152*H152,2)</f>
        <v>0</v>
      </c>
      <c r="BL152" s="16" t="s">
        <v>140</v>
      </c>
      <c r="BM152" s="228" t="s">
        <v>210</v>
      </c>
    </row>
    <row r="153" s="13" customFormat="1">
      <c r="A153" s="13"/>
      <c r="B153" s="230"/>
      <c r="C153" s="231"/>
      <c r="D153" s="232" t="s">
        <v>142</v>
      </c>
      <c r="E153" s="233" t="s">
        <v>1</v>
      </c>
      <c r="F153" s="234" t="s">
        <v>169</v>
      </c>
      <c r="G153" s="231"/>
      <c r="H153" s="235">
        <v>79.165000000000006</v>
      </c>
      <c r="I153" s="236"/>
      <c r="J153" s="231"/>
      <c r="K153" s="231"/>
      <c r="L153" s="237"/>
      <c r="M153" s="238"/>
      <c r="N153" s="239"/>
      <c r="O153" s="239"/>
      <c r="P153" s="239"/>
      <c r="Q153" s="239"/>
      <c r="R153" s="239"/>
      <c r="S153" s="239"/>
      <c r="T153" s="24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1" t="s">
        <v>142</v>
      </c>
      <c r="AU153" s="241" t="s">
        <v>86</v>
      </c>
      <c r="AV153" s="13" t="s">
        <v>86</v>
      </c>
      <c r="AW153" s="13" t="s">
        <v>33</v>
      </c>
      <c r="AX153" s="13" t="s">
        <v>76</v>
      </c>
      <c r="AY153" s="241" t="s">
        <v>134</v>
      </c>
    </row>
    <row r="154" s="14" customFormat="1">
      <c r="A154" s="14"/>
      <c r="B154" s="242"/>
      <c r="C154" s="243"/>
      <c r="D154" s="232" t="s">
        <v>142</v>
      </c>
      <c r="E154" s="244" t="s">
        <v>1</v>
      </c>
      <c r="F154" s="245" t="s">
        <v>144</v>
      </c>
      <c r="G154" s="243"/>
      <c r="H154" s="246">
        <v>79.165000000000006</v>
      </c>
      <c r="I154" s="247"/>
      <c r="J154" s="243"/>
      <c r="K154" s="243"/>
      <c r="L154" s="248"/>
      <c r="M154" s="249"/>
      <c r="N154" s="250"/>
      <c r="O154" s="250"/>
      <c r="P154" s="250"/>
      <c r="Q154" s="250"/>
      <c r="R154" s="250"/>
      <c r="S154" s="250"/>
      <c r="T154" s="251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2" t="s">
        <v>142</v>
      </c>
      <c r="AU154" s="252" t="s">
        <v>86</v>
      </c>
      <c r="AV154" s="14" t="s">
        <v>140</v>
      </c>
      <c r="AW154" s="14" t="s">
        <v>33</v>
      </c>
      <c r="AX154" s="14" t="s">
        <v>84</v>
      </c>
      <c r="AY154" s="252" t="s">
        <v>134</v>
      </c>
    </row>
    <row r="155" s="2" customFormat="1" ht="16.5" customHeight="1">
      <c r="A155" s="37"/>
      <c r="B155" s="38"/>
      <c r="C155" s="217" t="s">
        <v>188</v>
      </c>
      <c r="D155" s="217" t="s">
        <v>136</v>
      </c>
      <c r="E155" s="218" t="s">
        <v>176</v>
      </c>
      <c r="F155" s="219" t="s">
        <v>177</v>
      </c>
      <c r="G155" s="220" t="s">
        <v>178</v>
      </c>
      <c r="H155" s="221">
        <v>77</v>
      </c>
      <c r="I155" s="222"/>
      <c r="J155" s="223">
        <f>ROUND(I155*H155,2)</f>
        <v>0</v>
      </c>
      <c r="K155" s="219" t="s">
        <v>148</v>
      </c>
      <c r="L155" s="43"/>
      <c r="M155" s="224" t="s">
        <v>1</v>
      </c>
      <c r="N155" s="225" t="s">
        <v>41</v>
      </c>
      <c r="O155" s="90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8" t="s">
        <v>140</v>
      </c>
      <c r="AT155" s="228" t="s">
        <v>136</v>
      </c>
      <c r="AU155" s="228" t="s">
        <v>86</v>
      </c>
      <c r="AY155" s="16" t="s">
        <v>134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6" t="s">
        <v>84</v>
      </c>
      <c r="BK155" s="229">
        <f>ROUND(I155*H155,2)</f>
        <v>0</v>
      </c>
      <c r="BL155" s="16" t="s">
        <v>140</v>
      </c>
      <c r="BM155" s="228" t="s">
        <v>218</v>
      </c>
    </row>
    <row r="156" s="13" customFormat="1">
      <c r="A156" s="13"/>
      <c r="B156" s="230"/>
      <c r="C156" s="231"/>
      <c r="D156" s="232" t="s">
        <v>142</v>
      </c>
      <c r="E156" s="233" t="s">
        <v>1</v>
      </c>
      <c r="F156" s="234" t="s">
        <v>180</v>
      </c>
      <c r="G156" s="231"/>
      <c r="H156" s="235">
        <v>77</v>
      </c>
      <c r="I156" s="236"/>
      <c r="J156" s="231"/>
      <c r="K156" s="231"/>
      <c r="L156" s="237"/>
      <c r="M156" s="238"/>
      <c r="N156" s="239"/>
      <c r="O156" s="239"/>
      <c r="P156" s="239"/>
      <c r="Q156" s="239"/>
      <c r="R156" s="239"/>
      <c r="S156" s="239"/>
      <c r="T156" s="24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1" t="s">
        <v>142</v>
      </c>
      <c r="AU156" s="241" t="s">
        <v>86</v>
      </c>
      <c r="AV156" s="13" t="s">
        <v>86</v>
      </c>
      <c r="AW156" s="13" t="s">
        <v>33</v>
      </c>
      <c r="AX156" s="13" t="s">
        <v>76</v>
      </c>
      <c r="AY156" s="241" t="s">
        <v>134</v>
      </c>
    </row>
    <row r="157" s="14" customFormat="1">
      <c r="A157" s="14"/>
      <c r="B157" s="242"/>
      <c r="C157" s="243"/>
      <c r="D157" s="232" t="s">
        <v>142</v>
      </c>
      <c r="E157" s="244" t="s">
        <v>1</v>
      </c>
      <c r="F157" s="245" t="s">
        <v>144</v>
      </c>
      <c r="G157" s="243"/>
      <c r="H157" s="246">
        <v>77</v>
      </c>
      <c r="I157" s="247"/>
      <c r="J157" s="243"/>
      <c r="K157" s="243"/>
      <c r="L157" s="248"/>
      <c r="M157" s="249"/>
      <c r="N157" s="250"/>
      <c r="O157" s="250"/>
      <c r="P157" s="250"/>
      <c r="Q157" s="250"/>
      <c r="R157" s="250"/>
      <c r="S157" s="250"/>
      <c r="T157" s="251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2" t="s">
        <v>142</v>
      </c>
      <c r="AU157" s="252" t="s">
        <v>86</v>
      </c>
      <c r="AV157" s="14" t="s">
        <v>140</v>
      </c>
      <c r="AW157" s="14" t="s">
        <v>33</v>
      </c>
      <c r="AX157" s="14" t="s">
        <v>84</v>
      </c>
      <c r="AY157" s="252" t="s">
        <v>134</v>
      </c>
    </row>
    <row r="158" s="12" customFormat="1" ht="22.8" customHeight="1">
      <c r="A158" s="12"/>
      <c r="B158" s="201"/>
      <c r="C158" s="202"/>
      <c r="D158" s="203" t="s">
        <v>75</v>
      </c>
      <c r="E158" s="215" t="s">
        <v>160</v>
      </c>
      <c r="F158" s="215" t="s">
        <v>181</v>
      </c>
      <c r="G158" s="202"/>
      <c r="H158" s="202"/>
      <c r="I158" s="205"/>
      <c r="J158" s="216">
        <f>BK158</f>
        <v>0</v>
      </c>
      <c r="K158" s="202"/>
      <c r="L158" s="207"/>
      <c r="M158" s="208"/>
      <c r="N158" s="209"/>
      <c r="O158" s="209"/>
      <c r="P158" s="210">
        <f>SUM(P159:P183)</f>
        <v>0</v>
      </c>
      <c r="Q158" s="209"/>
      <c r="R158" s="210">
        <f>SUM(R159:R183)</f>
        <v>0.77146340000000002</v>
      </c>
      <c r="S158" s="209"/>
      <c r="T158" s="211">
        <f>SUM(T159:T183)</f>
        <v>7.4700000000000006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2" t="s">
        <v>84</v>
      </c>
      <c r="AT158" s="213" t="s">
        <v>75</v>
      </c>
      <c r="AU158" s="213" t="s">
        <v>84</v>
      </c>
      <c r="AY158" s="212" t="s">
        <v>134</v>
      </c>
      <c r="BK158" s="214">
        <f>SUM(BK159:BK183)</f>
        <v>0</v>
      </c>
    </row>
    <row r="159" s="2" customFormat="1">
      <c r="A159" s="37"/>
      <c r="B159" s="38"/>
      <c r="C159" s="217" t="s">
        <v>197</v>
      </c>
      <c r="D159" s="217" t="s">
        <v>136</v>
      </c>
      <c r="E159" s="218" t="s">
        <v>183</v>
      </c>
      <c r="F159" s="219" t="s">
        <v>184</v>
      </c>
      <c r="G159" s="220" t="s">
        <v>185</v>
      </c>
      <c r="H159" s="221">
        <v>86</v>
      </c>
      <c r="I159" s="222"/>
      <c r="J159" s="223">
        <f>ROUND(I159*H159,2)</f>
        <v>0</v>
      </c>
      <c r="K159" s="219" t="s">
        <v>148</v>
      </c>
      <c r="L159" s="43"/>
      <c r="M159" s="224" t="s">
        <v>1</v>
      </c>
      <c r="N159" s="225" t="s">
        <v>41</v>
      </c>
      <c r="O159" s="90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8" t="s">
        <v>140</v>
      </c>
      <c r="AT159" s="228" t="s">
        <v>136</v>
      </c>
      <c r="AU159" s="228" t="s">
        <v>86</v>
      </c>
      <c r="AY159" s="16" t="s">
        <v>134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6" t="s">
        <v>84</v>
      </c>
      <c r="BK159" s="229">
        <f>ROUND(I159*H159,2)</f>
        <v>0</v>
      </c>
      <c r="BL159" s="16" t="s">
        <v>140</v>
      </c>
      <c r="BM159" s="228" t="s">
        <v>229</v>
      </c>
    </row>
    <row r="160" s="13" customFormat="1">
      <c r="A160" s="13"/>
      <c r="B160" s="230"/>
      <c r="C160" s="231"/>
      <c r="D160" s="232" t="s">
        <v>142</v>
      </c>
      <c r="E160" s="233" t="s">
        <v>1</v>
      </c>
      <c r="F160" s="234" t="s">
        <v>187</v>
      </c>
      <c r="G160" s="231"/>
      <c r="H160" s="235">
        <v>86</v>
      </c>
      <c r="I160" s="236"/>
      <c r="J160" s="231"/>
      <c r="K160" s="231"/>
      <c r="L160" s="237"/>
      <c r="M160" s="238"/>
      <c r="N160" s="239"/>
      <c r="O160" s="239"/>
      <c r="P160" s="239"/>
      <c r="Q160" s="239"/>
      <c r="R160" s="239"/>
      <c r="S160" s="239"/>
      <c r="T160" s="24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1" t="s">
        <v>142</v>
      </c>
      <c r="AU160" s="241" t="s">
        <v>86</v>
      </c>
      <c r="AV160" s="13" t="s">
        <v>86</v>
      </c>
      <c r="AW160" s="13" t="s">
        <v>33</v>
      </c>
      <c r="AX160" s="13" t="s">
        <v>76</v>
      </c>
      <c r="AY160" s="241" t="s">
        <v>134</v>
      </c>
    </row>
    <row r="161" s="14" customFormat="1">
      <c r="A161" s="14"/>
      <c r="B161" s="242"/>
      <c r="C161" s="243"/>
      <c r="D161" s="232" t="s">
        <v>142</v>
      </c>
      <c r="E161" s="244" t="s">
        <v>1</v>
      </c>
      <c r="F161" s="245" t="s">
        <v>144</v>
      </c>
      <c r="G161" s="243"/>
      <c r="H161" s="246">
        <v>86</v>
      </c>
      <c r="I161" s="247"/>
      <c r="J161" s="243"/>
      <c r="K161" s="243"/>
      <c r="L161" s="248"/>
      <c r="M161" s="249"/>
      <c r="N161" s="250"/>
      <c r="O161" s="250"/>
      <c r="P161" s="250"/>
      <c r="Q161" s="250"/>
      <c r="R161" s="250"/>
      <c r="S161" s="250"/>
      <c r="T161" s="251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2" t="s">
        <v>142</v>
      </c>
      <c r="AU161" s="252" t="s">
        <v>86</v>
      </c>
      <c r="AV161" s="14" t="s">
        <v>140</v>
      </c>
      <c r="AW161" s="14" t="s">
        <v>33</v>
      </c>
      <c r="AX161" s="14" t="s">
        <v>84</v>
      </c>
      <c r="AY161" s="252" t="s">
        <v>134</v>
      </c>
    </row>
    <row r="162" s="2" customFormat="1">
      <c r="A162" s="37"/>
      <c r="B162" s="38"/>
      <c r="C162" s="253" t="s">
        <v>202</v>
      </c>
      <c r="D162" s="253" t="s">
        <v>189</v>
      </c>
      <c r="E162" s="254" t="s">
        <v>190</v>
      </c>
      <c r="F162" s="255" t="s">
        <v>191</v>
      </c>
      <c r="G162" s="256" t="s">
        <v>192</v>
      </c>
      <c r="H162" s="257">
        <v>6.7389999999999999</v>
      </c>
      <c r="I162" s="258"/>
      <c r="J162" s="259">
        <f>ROUND(I162*H162,2)</f>
        <v>0</v>
      </c>
      <c r="K162" s="255" t="s">
        <v>1</v>
      </c>
      <c r="L162" s="260"/>
      <c r="M162" s="261" t="s">
        <v>1</v>
      </c>
      <c r="N162" s="262" t="s">
        <v>41</v>
      </c>
      <c r="O162" s="90"/>
      <c r="P162" s="226">
        <f>O162*H162</f>
        <v>0</v>
      </c>
      <c r="Q162" s="226">
        <v>0</v>
      </c>
      <c r="R162" s="226">
        <f>Q162*H162</f>
        <v>0</v>
      </c>
      <c r="S162" s="226">
        <v>0</v>
      </c>
      <c r="T162" s="22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28" t="s">
        <v>175</v>
      </c>
      <c r="AT162" s="228" t="s">
        <v>189</v>
      </c>
      <c r="AU162" s="228" t="s">
        <v>86</v>
      </c>
      <c r="AY162" s="16" t="s">
        <v>134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6" t="s">
        <v>84</v>
      </c>
      <c r="BK162" s="229">
        <f>ROUND(I162*H162,2)</f>
        <v>0</v>
      </c>
      <c r="BL162" s="16" t="s">
        <v>140</v>
      </c>
      <c r="BM162" s="228" t="s">
        <v>240</v>
      </c>
    </row>
    <row r="163" s="2" customFormat="1">
      <c r="A163" s="37"/>
      <c r="B163" s="38"/>
      <c r="C163" s="39"/>
      <c r="D163" s="232" t="s">
        <v>194</v>
      </c>
      <c r="E163" s="39"/>
      <c r="F163" s="263" t="s">
        <v>195</v>
      </c>
      <c r="G163" s="39"/>
      <c r="H163" s="39"/>
      <c r="I163" s="264"/>
      <c r="J163" s="39"/>
      <c r="K163" s="39"/>
      <c r="L163" s="43"/>
      <c r="M163" s="265"/>
      <c r="N163" s="266"/>
      <c r="O163" s="90"/>
      <c r="P163" s="90"/>
      <c r="Q163" s="90"/>
      <c r="R163" s="90"/>
      <c r="S163" s="90"/>
      <c r="T163" s="91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194</v>
      </c>
      <c r="AU163" s="16" t="s">
        <v>86</v>
      </c>
    </row>
    <row r="164" s="13" customFormat="1">
      <c r="A164" s="13"/>
      <c r="B164" s="230"/>
      <c r="C164" s="231"/>
      <c r="D164" s="232" t="s">
        <v>142</v>
      </c>
      <c r="E164" s="233" t="s">
        <v>1</v>
      </c>
      <c r="F164" s="234" t="s">
        <v>196</v>
      </c>
      <c r="G164" s="231"/>
      <c r="H164" s="235">
        <v>6.7389999999999999</v>
      </c>
      <c r="I164" s="236"/>
      <c r="J164" s="231"/>
      <c r="K164" s="231"/>
      <c r="L164" s="237"/>
      <c r="M164" s="238"/>
      <c r="N164" s="239"/>
      <c r="O164" s="239"/>
      <c r="P164" s="239"/>
      <c r="Q164" s="239"/>
      <c r="R164" s="239"/>
      <c r="S164" s="239"/>
      <c r="T164" s="24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1" t="s">
        <v>142</v>
      </c>
      <c r="AU164" s="241" t="s">
        <v>86</v>
      </c>
      <c r="AV164" s="13" t="s">
        <v>86</v>
      </c>
      <c r="AW164" s="13" t="s">
        <v>33</v>
      </c>
      <c r="AX164" s="13" t="s">
        <v>76</v>
      </c>
      <c r="AY164" s="241" t="s">
        <v>134</v>
      </c>
    </row>
    <row r="165" s="14" customFormat="1">
      <c r="A165" s="14"/>
      <c r="B165" s="242"/>
      <c r="C165" s="243"/>
      <c r="D165" s="232" t="s">
        <v>142</v>
      </c>
      <c r="E165" s="244" t="s">
        <v>1</v>
      </c>
      <c r="F165" s="245" t="s">
        <v>144</v>
      </c>
      <c r="G165" s="243"/>
      <c r="H165" s="246">
        <v>6.7389999999999999</v>
      </c>
      <c r="I165" s="247"/>
      <c r="J165" s="243"/>
      <c r="K165" s="243"/>
      <c r="L165" s="248"/>
      <c r="M165" s="249"/>
      <c r="N165" s="250"/>
      <c r="O165" s="250"/>
      <c r="P165" s="250"/>
      <c r="Q165" s="250"/>
      <c r="R165" s="250"/>
      <c r="S165" s="250"/>
      <c r="T165" s="251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2" t="s">
        <v>142</v>
      </c>
      <c r="AU165" s="252" t="s">
        <v>86</v>
      </c>
      <c r="AV165" s="14" t="s">
        <v>140</v>
      </c>
      <c r="AW165" s="14" t="s">
        <v>33</v>
      </c>
      <c r="AX165" s="14" t="s">
        <v>84</v>
      </c>
      <c r="AY165" s="252" t="s">
        <v>134</v>
      </c>
    </row>
    <row r="166" s="2" customFormat="1">
      <c r="A166" s="37"/>
      <c r="B166" s="38"/>
      <c r="C166" s="217" t="s">
        <v>206</v>
      </c>
      <c r="D166" s="217" t="s">
        <v>136</v>
      </c>
      <c r="E166" s="218" t="s">
        <v>198</v>
      </c>
      <c r="F166" s="219" t="s">
        <v>199</v>
      </c>
      <c r="G166" s="220" t="s">
        <v>185</v>
      </c>
      <c r="H166" s="221">
        <v>43</v>
      </c>
      <c r="I166" s="222"/>
      <c r="J166" s="223">
        <f>ROUND(I166*H166,2)</f>
        <v>0</v>
      </c>
      <c r="K166" s="219" t="s">
        <v>148</v>
      </c>
      <c r="L166" s="43"/>
      <c r="M166" s="224" t="s">
        <v>1</v>
      </c>
      <c r="N166" s="225" t="s">
        <v>41</v>
      </c>
      <c r="O166" s="90"/>
      <c r="P166" s="226">
        <f>O166*H166</f>
        <v>0</v>
      </c>
      <c r="Q166" s="226">
        <v>0.00058299999999999997</v>
      </c>
      <c r="R166" s="226">
        <f>Q166*H166</f>
        <v>0.025068999999999998</v>
      </c>
      <c r="S166" s="226">
        <v>0.16600000000000001</v>
      </c>
      <c r="T166" s="227">
        <f>S166*H166</f>
        <v>7.1380000000000008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8" t="s">
        <v>140</v>
      </c>
      <c r="AT166" s="228" t="s">
        <v>136</v>
      </c>
      <c r="AU166" s="228" t="s">
        <v>86</v>
      </c>
      <c r="AY166" s="16" t="s">
        <v>134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6" t="s">
        <v>84</v>
      </c>
      <c r="BK166" s="229">
        <f>ROUND(I166*H166,2)</f>
        <v>0</v>
      </c>
      <c r="BL166" s="16" t="s">
        <v>140</v>
      </c>
      <c r="BM166" s="228" t="s">
        <v>250</v>
      </c>
    </row>
    <row r="167" s="13" customFormat="1">
      <c r="A167" s="13"/>
      <c r="B167" s="230"/>
      <c r="C167" s="231"/>
      <c r="D167" s="232" t="s">
        <v>142</v>
      </c>
      <c r="E167" s="233" t="s">
        <v>1</v>
      </c>
      <c r="F167" s="234" t="s">
        <v>201</v>
      </c>
      <c r="G167" s="231"/>
      <c r="H167" s="235">
        <v>43</v>
      </c>
      <c r="I167" s="236"/>
      <c r="J167" s="231"/>
      <c r="K167" s="231"/>
      <c r="L167" s="237"/>
      <c r="M167" s="238"/>
      <c r="N167" s="239"/>
      <c r="O167" s="239"/>
      <c r="P167" s="239"/>
      <c r="Q167" s="239"/>
      <c r="R167" s="239"/>
      <c r="S167" s="239"/>
      <c r="T167" s="24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1" t="s">
        <v>142</v>
      </c>
      <c r="AU167" s="241" t="s">
        <v>86</v>
      </c>
      <c r="AV167" s="13" t="s">
        <v>86</v>
      </c>
      <c r="AW167" s="13" t="s">
        <v>33</v>
      </c>
      <c r="AX167" s="13" t="s">
        <v>76</v>
      </c>
      <c r="AY167" s="241" t="s">
        <v>134</v>
      </c>
    </row>
    <row r="168" s="14" customFormat="1">
      <c r="A168" s="14"/>
      <c r="B168" s="242"/>
      <c r="C168" s="243"/>
      <c r="D168" s="232" t="s">
        <v>142</v>
      </c>
      <c r="E168" s="244" t="s">
        <v>1</v>
      </c>
      <c r="F168" s="245" t="s">
        <v>144</v>
      </c>
      <c r="G168" s="243"/>
      <c r="H168" s="246">
        <v>43</v>
      </c>
      <c r="I168" s="247"/>
      <c r="J168" s="243"/>
      <c r="K168" s="243"/>
      <c r="L168" s="248"/>
      <c r="M168" s="249"/>
      <c r="N168" s="250"/>
      <c r="O168" s="250"/>
      <c r="P168" s="250"/>
      <c r="Q168" s="250"/>
      <c r="R168" s="250"/>
      <c r="S168" s="250"/>
      <c r="T168" s="25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2" t="s">
        <v>142</v>
      </c>
      <c r="AU168" s="252" t="s">
        <v>86</v>
      </c>
      <c r="AV168" s="14" t="s">
        <v>140</v>
      </c>
      <c r="AW168" s="14" t="s">
        <v>33</v>
      </c>
      <c r="AX168" s="14" t="s">
        <v>84</v>
      </c>
      <c r="AY168" s="252" t="s">
        <v>134</v>
      </c>
    </row>
    <row r="169" s="2" customFormat="1">
      <c r="A169" s="37"/>
      <c r="B169" s="38"/>
      <c r="C169" s="217" t="s">
        <v>210</v>
      </c>
      <c r="D169" s="217" t="s">
        <v>136</v>
      </c>
      <c r="E169" s="218" t="s">
        <v>203</v>
      </c>
      <c r="F169" s="219" t="s">
        <v>204</v>
      </c>
      <c r="G169" s="220" t="s">
        <v>185</v>
      </c>
      <c r="H169" s="221">
        <v>43</v>
      </c>
      <c r="I169" s="222"/>
      <c r="J169" s="223">
        <f>ROUND(I169*H169,2)</f>
        <v>0</v>
      </c>
      <c r="K169" s="219" t="s">
        <v>148</v>
      </c>
      <c r="L169" s="43"/>
      <c r="M169" s="224" t="s">
        <v>1</v>
      </c>
      <c r="N169" s="225" t="s">
        <v>41</v>
      </c>
      <c r="O169" s="90"/>
      <c r="P169" s="226">
        <f>O169*H169</f>
        <v>0</v>
      </c>
      <c r="Q169" s="226">
        <v>0.0137685</v>
      </c>
      <c r="R169" s="226">
        <f>Q169*H169</f>
        <v>0.5920455</v>
      </c>
      <c r="S169" s="226">
        <v>0</v>
      </c>
      <c r="T169" s="227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8" t="s">
        <v>140</v>
      </c>
      <c r="AT169" s="228" t="s">
        <v>136</v>
      </c>
      <c r="AU169" s="228" t="s">
        <v>86</v>
      </c>
      <c r="AY169" s="16" t="s">
        <v>134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6" t="s">
        <v>84</v>
      </c>
      <c r="BK169" s="229">
        <f>ROUND(I169*H169,2)</f>
        <v>0</v>
      </c>
      <c r="BL169" s="16" t="s">
        <v>140</v>
      </c>
      <c r="BM169" s="228" t="s">
        <v>260</v>
      </c>
    </row>
    <row r="170" s="13" customFormat="1">
      <c r="A170" s="13"/>
      <c r="B170" s="230"/>
      <c r="C170" s="231"/>
      <c r="D170" s="232" t="s">
        <v>142</v>
      </c>
      <c r="E170" s="233" t="s">
        <v>1</v>
      </c>
      <c r="F170" s="234" t="s">
        <v>201</v>
      </c>
      <c r="G170" s="231"/>
      <c r="H170" s="235">
        <v>43</v>
      </c>
      <c r="I170" s="236"/>
      <c r="J170" s="231"/>
      <c r="K170" s="231"/>
      <c r="L170" s="237"/>
      <c r="M170" s="238"/>
      <c r="N170" s="239"/>
      <c r="O170" s="239"/>
      <c r="P170" s="239"/>
      <c r="Q170" s="239"/>
      <c r="R170" s="239"/>
      <c r="S170" s="239"/>
      <c r="T170" s="24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1" t="s">
        <v>142</v>
      </c>
      <c r="AU170" s="241" t="s">
        <v>86</v>
      </c>
      <c r="AV170" s="13" t="s">
        <v>86</v>
      </c>
      <c r="AW170" s="13" t="s">
        <v>33</v>
      </c>
      <c r="AX170" s="13" t="s">
        <v>76</v>
      </c>
      <c r="AY170" s="241" t="s">
        <v>134</v>
      </c>
    </row>
    <row r="171" s="14" customFormat="1">
      <c r="A171" s="14"/>
      <c r="B171" s="242"/>
      <c r="C171" s="243"/>
      <c r="D171" s="232" t="s">
        <v>142</v>
      </c>
      <c r="E171" s="244" t="s">
        <v>1</v>
      </c>
      <c r="F171" s="245" t="s">
        <v>144</v>
      </c>
      <c r="G171" s="243"/>
      <c r="H171" s="246">
        <v>43</v>
      </c>
      <c r="I171" s="247"/>
      <c r="J171" s="243"/>
      <c r="K171" s="243"/>
      <c r="L171" s="248"/>
      <c r="M171" s="249"/>
      <c r="N171" s="250"/>
      <c r="O171" s="250"/>
      <c r="P171" s="250"/>
      <c r="Q171" s="250"/>
      <c r="R171" s="250"/>
      <c r="S171" s="250"/>
      <c r="T171" s="251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2" t="s">
        <v>142</v>
      </c>
      <c r="AU171" s="252" t="s">
        <v>86</v>
      </c>
      <c r="AV171" s="14" t="s">
        <v>140</v>
      </c>
      <c r="AW171" s="14" t="s">
        <v>33</v>
      </c>
      <c r="AX171" s="14" t="s">
        <v>84</v>
      </c>
      <c r="AY171" s="252" t="s">
        <v>134</v>
      </c>
    </row>
    <row r="172" s="2" customFormat="1">
      <c r="A172" s="37"/>
      <c r="B172" s="38"/>
      <c r="C172" s="217" t="s">
        <v>8</v>
      </c>
      <c r="D172" s="217" t="s">
        <v>136</v>
      </c>
      <c r="E172" s="218" t="s">
        <v>207</v>
      </c>
      <c r="F172" s="219" t="s">
        <v>208</v>
      </c>
      <c r="G172" s="220" t="s">
        <v>185</v>
      </c>
      <c r="H172" s="221">
        <v>43</v>
      </c>
      <c r="I172" s="222"/>
      <c r="J172" s="223">
        <f>ROUND(I172*H172,2)</f>
        <v>0</v>
      </c>
      <c r="K172" s="219" t="s">
        <v>148</v>
      </c>
      <c r="L172" s="43"/>
      <c r="M172" s="224" t="s">
        <v>1</v>
      </c>
      <c r="N172" s="225" t="s">
        <v>41</v>
      </c>
      <c r="O172" s="90"/>
      <c r="P172" s="226">
        <f>O172*H172</f>
        <v>0</v>
      </c>
      <c r="Q172" s="226">
        <v>0.0032428999999999999</v>
      </c>
      <c r="R172" s="226">
        <f>Q172*H172</f>
        <v>0.13944470000000001</v>
      </c>
      <c r="S172" s="226">
        <v>0</v>
      </c>
      <c r="T172" s="22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8" t="s">
        <v>140</v>
      </c>
      <c r="AT172" s="228" t="s">
        <v>136</v>
      </c>
      <c r="AU172" s="228" t="s">
        <v>86</v>
      </c>
      <c r="AY172" s="16" t="s">
        <v>134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6" t="s">
        <v>84</v>
      </c>
      <c r="BK172" s="229">
        <f>ROUND(I172*H172,2)</f>
        <v>0</v>
      </c>
      <c r="BL172" s="16" t="s">
        <v>140</v>
      </c>
      <c r="BM172" s="228" t="s">
        <v>270</v>
      </c>
    </row>
    <row r="173" s="13" customFormat="1">
      <c r="A173" s="13"/>
      <c r="B173" s="230"/>
      <c r="C173" s="231"/>
      <c r="D173" s="232" t="s">
        <v>142</v>
      </c>
      <c r="E173" s="233" t="s">
        <v>1</v>
      </c>
      <c r="F173" s="234" t="s">
        <v>201</v>
      </c>
      <c r="G173" s="231"/>
      <c r="H173" s="235">
        <v>43</v>
      </c>
      <c r="I173" s="236"/>
      <c r="J173" s="231"/>
      <c r="K173" s="231"/>
      <c r="L173" s="237"/>
      <c r="M173" s="238"/>
      <c r="N173" s="239"/>
      <c r="O173" s="239"/>
      <c r="P173" s="239"/>
      <c r="Q173" s="239"/>
      <c r="R173" s="239"/>
      <c r="S173" s="239"/>
      <c r="T173" s="24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1" t="s">
        <v>142</v>
      </c>
      <c r="AU173" s="241" t="s">
        <v>86</v>
      </c>
      <c r="AV173" s="13" t="s">
        <v>86</v>
      </c>
      <c r="AW173" s="13" t="s">
        <v>33</v>
      </c>
      <c r="AX173" s="13" t="s">
        <v>76</v>
      </c>
      <c r="AY173" s="241" t="s">
        <v>134</v>
      </c>
    </row>
    <row r="174" s="14" customFormat="1">
      <c r="A174" s="14"/>
      <c r="B174" s="242"/>
      <c r="C174" s="243"/>
      <c r="D174" s="232" t="s">
        <v>142</v>
      </c>
      <c r="E174" s="244" t="s">
        <v>1</v>
      </c>
      <c r="F174" s="245" t="s">
        <v>144</v>
      </c>
      <c r="G174" s="243"/>
      <c r="H174" s="246">
        <v>43</v>
      </c>
      <c r="I174" s="247"/>
      <c r="J174" s="243"/>
      <c r="K174" s="243"/>
      <c r="L174" s="248"/>
      <c r="M174" s="249"/>
      <c r="N174" s="250"/>
      <c r="O174" s="250"/>
      <c r="P174" s="250"/>
      <c r="Q174" s="250"/>
      <c r="R174" s="250"/>
      <c r="S174" s="250"/>
      <c r="T174" s="251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2" t="s">
        <v>142</v>
      </c>
      <c r="AU174" s="252" t="s">
        <v>86</v>
      </c>
      <c r="AV174" s="14" t="s">
        <v>140</v>
      </c>
      <c r="AW174" s="14" t="s">
        <v>33</v>
      </c>
      <c r="AX174" s="14" t="s">
        <v>84</v>
      </c>
      <c r="AY174" s="252" t="s">
        <v>134</v>
      </c>
    </row>
    <row r="175" s="2" customFormat="1" ht="21.75" customHeight="1">
      <c r="A175" s="37"/>
      <c r="B175" s="38"/>
      <c r="C175" s="217" t="s">
        <v>218</v>
      </c>
      <c r="D175" s="217" t="s">
        <v>136</v>
      </c>
      <c r="E175" s="218" t="s">
        <v>211</v>
      </c>
      <c r="F175" s="219" t="s">
        <v>212</v>
      </c>
      <c r="G175" s="220" t="s">
        <v>185</v>
      </c>
      <c r="H175" s="221">
        <v>2</v>
      </c>
      <c r="I175" s="222"/>
      <c r="J175" s="223">
        <f>ROUND(I175*H175,2)</f>
        <v>0</v>
      </c>
      <c r="K175" s="219" t="s">
        <v>148</v>
      </c>
      <c r="L175" s="43"/>
      <c r="M175" s="224" t="s">
        <v>1</v>
      </c>
      <c r="N175" s="225" t="s">
        <v>41</v>
      </c>
      <c r="O175" s="90"/>
      <c r="P175" s="226">
        <f>O175*H175</f>
        <v>0</v>
      </c>
      <c r="Q175" s="226">
        <v>0.002124</v>
      </c>
      <c r="R175" s="226">
        <f>Q175*H175</f>
        <v>0.004248</v>
      </c>
      <c r="S175" s="226">
        <v>0</v>
      </c>
      <c r="T175" s="227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8" t="s">
        <v>140</v>
      </c>
      <c r="AT175" s="228" t="s">
        <v>136</v>
      </c>
      <c r="AU175" s="228" t="s">
        <v>86</v>
      </c>
      <c r="AY175" s="16" t="s">
        <v>134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6" t="s">
        <v>84</v>
      </c>
      <c r="BK175" s="229">
        <f>ROUND(I175*H175,2)</f>
        <v>0</v>
      </c>
      <c r="BL175" s="16" t="s">
        <v>140</v>
      </c>
      <c r="BM175" s="228" t="s">
        <v>280</v>
      </c>
    </row>
    <row r="176" s="13" customFormat="1">
      <c r="A176" s="13"/>
      <c r="B176" s="230"/>
      <c r="C176" s="231"/>
      <c r="D176" s="232" t="s">
        <v>142</v>
      </c>
      <c r="E176" s="233" t="s">
        <v>1</v>
      </c>
      <c r="F176" s="234" t="s">
        <v>214</v>
      </c>
      <c r="G176" s="231"/>
      <c r="H176" s="235">
        <v>2</v>
      </c>
      <c r="I176" s="236"/>
      <c r="J176" s="231"/>
      <c r="K176" s="231"/>
      <c r="L176" s="237"/>
      <c r="M176" s="238"/>
      <c r="N176" s="239"/>
      <c r="O176" s="239"/>
      <c r="P176" s="239"/>
      <c r="Q176" s="239"/>
      <c r="R176" s="239"/>
      <c r="S176" s="239"/>
      <c r="T176" s="24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1" t="s">
        <v>142</v>
      </c>
      <c r="AU176" s="241" t="s">
        <v>86</v>
      </c>
      <c r="AV176" s="13" t="s">
        <v>86</v>
      </c>
      <c r="AW176" s="13" t="s">
        <v>33</v>
      </c>
      <c r="AX176" s="13" t="s">
        <v>76</v>
      </c>
      <c r="AY176" s="241" t="s">
        <v>134</v>
      </c>
    </row>
    <row r="177" s="14" customFormat="1">
      <c r="A177" s="14"/>
      <c r="B177" s="242"/>
      <c r="C177" s="243"/>
      <c r="D177" s="232" t="s">
        <v>142</v>
      </c>
      <c r="E177" s="244" t="s">
        <v>1</v>
      </c>
      <c r="F177" s="245" t="s">
        <v>144</v>
      </c>
      <c r="G177" s="243"/>
      <c r="H177" s="246">
        <v>2</v>
      </c>
      <c r="I177" s="247"/>
      <c r="J177" s="243"/>
      <c r="K177" s="243"/>
      <c r="L177" s="248"/>
      <c r="M177" s="249"/>
      <c r="N177" s="250"/>
      <c r="O177" s="250"/>
      <c r="P177" s="250"/>
      <c r="Q177" s="250"/>
      <c r="R177" s="250"/>
      <c r="S177" s="250"/>
      <c r="T177" s="251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2" t="s">
        <v>142</v>
      </c>
      <c r="AU177" s="252" t="s">
        <v>86</v>
      </c>
      <c r="AV177" s="14" t="s">
        <v>140</v>
      </c>
      <c r="AW177" s="14" t="s">
        <v>33</v>
      </c>
      <c r="AX177" s="14" t="s">
        <v>84</v>
      </c>
      <c r="AY177" s="252" t="s">
        <v>134</v>
      </c>
    </row>
    <row r="178" s="2" customFormat="1" ht="21.75" customHeight="1">
      <c r="A178" s="37"/>
      <c r="B178" s="38"/>
      <c r="C178" s="217" t="s">
        <v>223</v>
      </c>
      <c r="D178" s="217" t="s">
        <v>136</v>
      </c>
      <c r="E178" s="218" t="s">
        <v>215</v>
      </c>
      <c r="F178" s="219" t="s">
        <v>216</v>
      </c>
      <c r="G178" s="220" t="s">
        <v>185</v>
      </c>
      <c r="H178" s="221">
        <v>2</v>
      </c>
      <c r="I178" s="222"/>
      <c r="J178" s="223">
        <f>ROUND(I178*H178,2)</f>
        <v>0</v>
      </c>
      <c r="K178" s="219" t="s">
        <v>148</v>
      </c>
      <c r="L178" s="43"/>
      <c r="M178" s="224" t="s">
        <v>1</v>
      </c>
      <c r="N178" s="225" t="s">
        <v>41</v>
      </c>
      <c r="O178" s="90"/>
      <c r="P178" s="226">
        <f>O178*H178</f>
        <v>0</v>
      </c>
      <c r="Q178" s="226">
        <v>0.0047451000000000004</v>
      </c>
      <c r="R178" s="226">
        <f>Q178*H178</f>
        <v>0.0094902000000000007</v>
      </c>
      <c r="S178" s="226">
        <v>0</v>
      </c>
      <c r="T178" s="227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28" t="s">
        <v>140</v>
      </c>
      <c r="AT178" s="228" t="s">
        <v>136</v>
      </c>
      <c r="AU178" s="228" t="s">
        <v>86</v>
      </c>
      <c r="AY178" s="16" t="s">
        <v>134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16" t="s">
        <v>84</v>
      </c>
      <c r="BK178" s="229">
        <f>ROUND(I178*H178,2)</f>
        <v>0</v>
      </c>
      <c r="BL178" s="16" t="s">
        <v>140</v>
      </c>
      <c r="BM178" s="228" t="s">
        <v>290</v>
      </c>
    </row>
    <row r="179" s="13" customFormat="1">
      <c r="A179" s="13"/>
      <c r="B179" s="230"/>
      <c r="C179" s="231"/>
      <c r="D179" s="232" t="s">
        <v>142</v>
      </c>
      <c r="E179" s="233" t="s">
        <v>1</v>
      </c>
      <c r="F179" s="234" t="s">
        <v>214</v>
      </c>
      <c r="G179" s="231"/>
      <c r="H179" s="235">
        <v>2</v>
      </c>
      <c r="I179" s="236"/>
      <c r="J179" s="231"/>
      <c r="K179" s="231"/>
      <c r="L179" s="237"/>
      <c r="M179" s="238"/>
      <c r="N179" s="239"/>
      <c r="O179" s="239"/>
      <c r="P179" s="239"/>
      <c r="Q179" s="239"/>
      <c r="R179" s="239"/>
      <c r="S179" s="239"/>
      <c r="T179" s="240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1" t="s">
        <v>142</v>
      </c>
      <c r="AU179" s="241" t="s">
        <v>86</v>
      </c>
      <c r="AV179" s="13" t="s">
        <v>86</v>
      </c>
      <c r="AW179" s="13" t="s">
        <v>33</v>
      </c>
      <c r="AX179" s="13" t="s">
        <v>76</v>
      </c>
      <c r="AY179" s="241" t="s">
        <v>134</v>
      </c>
    </row>
    <row r="180" s="14" customFormat="1">
      <c r="A180" s="14"/>
      <c r="B180" s="242"/>
      <c r="C180" s="243"/>
      <c r="D180" s="232" t="s">
        <v>142</v>
      </c>
      <c r="E180" s="244" t="s">
        <v>1</v>
      </c>
      <c r="F180" s="245" t="s">
        <v>144</v>
      </c>
      <c r="G180" s="243"/>
      <c r="H180" s="246">
        <v>2</v>
      </c>
      <c r="I180" s="247"/>
      <c r="J180" s="243"/>
      <c r="K180" s="243"/>
      <c r="L180" s="248"/>
      <c r="M180" s="249"/>
      <c r="N180" s="250"/>
      <c r="O180" s="250"/>
      <c r="P180" s="250"/>
      <c r="Q180" s="250"/>
      <c r="R180" s="250"/>
      <c r="S180" s="250"/>
      <c r="T180" s="251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2" t="s">
        <v>142</v>
      </c>
      <c r="AU180" s="252" t="s">
        <v>86</v>
      </c>
      <c r="AV180" s="14" t="s">
        <v>140</v>
      </c>
      <c r="AW180" s="14" t="s">
        <v>33</v>
      </c>
      <c r="AX180" s="14" t="s">
        <v>84</v>
      </c>
      <c r="AY180" s="252" t="s">
        <v>134</v>
      </c>
    </row>
    <row r="181" s="2" customFormat="1">
      <c r="A181" s="37"/>
      <c r="B181" s="38"/>
      <c r="C181" s="217" t="s">
        <v>229</v>
      </c>
      <c r="D181" s="217" t="s">
        <v>136</v>
      </c>
      <c r="E181" s="218" t="s">
        <v>219</v>
      </c>
      <c r="F181" s="219" t="s">
        <v>220</v>
      </c>
      <c r="G181" s="220" t="s">
        <v>185</v>
      </c>
      <c r="H181" s="221">
        <v>2</v>
      </c>
      <c r="I181" s="222"/>
      <c r="J181" s="223">
        <f>ROUND(I181*H181,2)</f>
        <v>0</v>
      </c>
      <c r="K181" s="219" t="s">
        <v>148</v>
      </c>
      <c r="L181" s="43"/>
      <c r="M181" s="224" t="s">
        <v>1</v>
      </c>
      <c r="N181" s="225" t="s">
        <v>41</v>
      </c>
      <c r="O181" s="90"/>
      <c r="P181" s="226">
        <f>O181*H181</f>
        <v>0</v>
      </c>
      <c r="Q181" s="226">
        <v>0.00058299999999999997</v>
      </c>
      <c r="R181" s="226">
        <f>Q181*H181</f>
        <v>0.0011659999999999999</v>
      </c>
      <c r="S181" s="226">
        <v>0.16600000000000001</v>
      </c>
      <c r="T181" s="227">
        <f>S181*H181</f>
        <v>0.33200000000000002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28" t="s">
        <v>140</v>
      </c>
      <c r="AT181" s="228" t="s">
        <v>136</v>
      </c>
      <c r="AU181" s="228" t="s">
        <v>86</v>
      </c>
      <c r="AY181" s="16" t="s">
        <v>134</v>
      </c>
      <c r="BE181" s="229">
        <f>IF(N181="základní",J181,0)</f>
        <v>0</v>
      </c>
      <c r="BF181" s="229">
        <f>IF(N181="snížená",J181,0)</f>
        <v>0</v>
      </c>
      <c r="BG181" s="229">
        <f>IF(N181="zákl. přenesená",J181,0)</f>
        <v>0</v>
      </c>
      <c r="BH181" s="229">
        <f>IF(N181="sníž. přenesená",J181,0)</f>
        <v>0</v>
      </c>
      <c r="BI181" s="229">
        <f>IF(N181="nulová",J181,0)</f>
        <v>0</v>
      </c>
      <c r="BJ181" s="16" t="s">
        <v>84</v>
      </c>
      <c r="BK181" s="229">
        <f>ROUND(I181*H181,2)</f>
        <v>0</v>
      </c>
      <c r="BL181" s="16" t="s">
        <v>140</v>
      </c>
      <c r="BM181" s="228" t="s">
        <v>303</v>
      </c>
    </row>
    <row r="182" s="13" customFormat="1">
      <c r="A182" s="13"/>
      <c r="B182" s="230"/>
      <c r="C182" s="231"/>
      <c r="D182" s="232" t="s">
        <v>142</v>
      </c>
      <c r="E182" s="233" t="s">
        <v>1</v>
      </c>
      <c r="F182" s="234" t="s">
        <v>214</v>
      </c>
      <c r="G182" s="231"/>
      <c r="H182" s="235">
        <v>2</v>
      </c>
      <c r="I182" s="236"/>
      <c r="J182" s="231"/>
      <c r="K182" s="231"/>
      <c r="L182" s="237"/>
      <c r="M182" s="238"/>
      <c r="N182" s="239"/>
      <c r="O182" s="239"/>
      <c r="P182" s="239"/>
      <c r="Q182" s="239"/>
      <c r="R182" s="239"/>
      <c r="S182" s="239"/>
      <c r="T182" s="24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1" t="s">
        <v>142</v>
      </c>
      <c r="AU182" s="241" t="s">
        <v>86</v>
      </c>
      <c r="AV182" s="13" t="s">
        <v>86</v>
      </c>
      <c r="AW182" s="13" t="s">
        <v>33</v>
      </c>
      <c r="AX182" s="13" t="s">
        <v>76</v>
      </c>
      <c r="AY182" s="241" t="s">
        <v>134</v>
      </c>
    </row>
    <row r="183" s="14" customFormat="1">
      <c r="A183" s="14"/>
      <c r="B183" s="242"/>
      <c r="C183" s="243"/>
      <c r="D183" s="232" t="s">
        <v>142</v>
      </c>
      <c r="E183" s="244" t="s">
        <v>1</v>
      </c>
      <c r="F183" s="245" t="s">
        <v>144</v>
      </c>
      <c r="G183" s="243"/>
      <c r="H183" s="246">
        <v>2</v>
      </c>
      <c r="I183" s="247"/>
      <c r="J183" s="243"/>
      <c r="K183" s="243"/>
      <c r="L183" s="248"/>
      <c r="M183" s="249"/>
      <c r="N183" s="250"/>
      <c r="O183" s="250"/>
      <c r="P183" s="250"/>
      <c r="Q183" s="250"/>
      <c r="R183" s="250"/>
      <c r="S183" s="250"/>
      <c r="T183" s="251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2" t="s">
        <v>142</v>
      </c>
      <c r="AU183" s="252" t="s">
        <v>86</v>
      </c>
      <c r="AV183" s="14" t="s">
        <v>140</v>
      </c>
      <c r="AW183" s="14" t="s">
        <v>33</v>
      </c>
      <c r="AX183" s="14" t="s">
        <v>84</v>
      </c>
      <c r="AY183" s="252" t="s">
        <v>134</v>
      </c>
    </row>
    <row r="184" s="12" customFormat="1" ht="22.8" customHeight="1">
      <c r="A184" s="12"/>
      <c r="B184" s="201"/>
      <c r="C184" s="202"/>
      <c r="D184" s="203" t="s">
        <v>75</v>
      </c>
      <c r="E184" s="215" t="s">
        <v>165</v>
      </c>
      <c r="F184" s="215" t="s">
        <v>222</v>
      </c>
      <c r="G184" s="202"/>
      <c r="H184" s="202"/>
      <c r="I184" s="205"/>
      <c r="J184" s="216">
        <f>BK184</f>
        <v>0</v>
      </c>
      <c r="K184" s="202"/>
      <c r="L184" s="207"/>
      <c r="M184" s="208"/>
      <c r="N184" s="209"/>
      <c r="O184" s="209"/>
      <c r="P184" s="210">
        <f>SUM(P185:P201)</f>
        <v>0</v>
      </c>
      <c r="Q184" s="209"/>
      <c r="R184" s="210">
        <f>SUM(R185:R201)</f>
        <v>89.562209314</v>
      </c>
      <c r="S184" s="209"/>
      <c r="T184" s="211">
        <f>SUM(T185:T201)</f>
        <v>102.40424800000001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12" t="s">
        <v>84</v>
      </c>
      <c r="AT184" s="213" t="s">
        <v>75</v>
      </c>
      <c r="AU184" s="213" t="s">
        <v>84</v>
      </c>
      <c r="AY184" s="212" t="s">
        <v>134</v>
      </c>
      <c r="BK184" s="214">
        <f>SUM(BK185:BK201)</f>
        <v>0</v>
      </c>
    </row>
    <row r="185" s="2" customFormat="1" ht="33" customHeight="1">
      <c r="A185" s="37"/>
      <c r="B185" s="38"/>
      <c r="C185" s="217" t="s">
        <v>235</v>
      </c>
      <c r="D185" s="217" t="s">
        <v>136</v>
      </c>
      <c r="E185" s="218" t="s">
        <v>224</v>
      </c>
      <c r="F185" s="219" t="s">
        <v>225</v>
      </c>
      <c r="G185" s="220" t="s">
        <v>147</v>
      </c>
      <c r="H185" s="221">
        <v>1180.6300000000001</v>
      </c>
      <c r="I185" s="222"/>
      <c r="J185" s="223">
        <f>ROUND(I185*H185,2)</f>
        <v>0</v>
      </c>
      <c r="K185" s="219" t="s">
        <v>148</v>
      </c>
      <c r="L185" s="43"/>
      <c r="M185" s="224" t="s">
        <v>1</v>
      </c>
      <c r="N185" s="225" t="s">
        <v>41</v>
      </c>
      <c r="O185" s="90"/>
      <c r="P185" s="226">
        <f>O185*H185</f>
        <v>0</v>
      </c>
      <c r="Q185" s="226">
        <v>0.065696699999999997</v>
      </c>
      <c r="R185" s="226">
        <f>Q185*H185</f>
        <v>77.563494921</v>
      </c>
      <c r="S185" s="226">
        <v>0.074999999999999997</v>
      </c>
      <c r="T185" s="227">
        <f>S185*H185</f>
        <v>88.547250000000005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28" t="s">
        <v>140</v>
      </c>
      <c r="AT185" s="228" t="s">
        <v>136</v>
      </c>
      <c r="AU185" s="228" t="s">
        <v>86</v>
      </c>
      <c r="AY185" s="16" t="s">
        <v>134</v>
      </c>
      <c r="BE185" s="229">
        <f>IF(N185="základní",J185,0)</f>
        <v>0</v>
      </c>
      <c r="BF185" s="229">
        <f>IF(N185="snížená",J185,0)</f>
        <v>0</v>
      </c>
      <c r="BG185" s="229">
        <f>IF(N185="zákl. přenesená",J185,0)</f>
        <v>0</v>
      </c>
      <c r="BH185" s="229">
        <f>IF(N185="sníž. přenesená",J185,0)</f>
        <v>0</v>
      </c>
      <c r="BI185" s="229">
        <f>IF(N185="nulová",J185,0)</f>
        <v>0</v>
      </c>
      <c r="BJ185" s="16" t="s">
        <v>84</v>
      </c>
      <c r="BK185" s="229">
        <f>ROUND(I185*H185,2)</f>
        <v>0</v>
      </c>
      <c r="BL185" s="16" t="s">
        <v>140</v>
      </c>
      <c r="BM185" s="228" t="s">
        <v>313</v>
      </c>
    </row>
    <row r="186" s="13" customFormat="1">
      <c r="A186" s="13"/>
      <c r="B186" s="230"/>
      <c r="C186" s="231"/>
      <c r="D186" s="232" t="s">
        <v>142</v>
      </c>
      <c r="E186" s="233" t="s">
        <v>1</v>
      </c>
      <c r="F186" s="234" t="s">
        <v>227</v>
      </c>
      <c r="G186" s="231"/>
      <c r="H186" s="235">
        <v>1155</v>
      </c>
      <c r="I186" s="236"/>
      <c r="J186" s="231"/>
      <c r="K186" s="231"/>
      <c r="L186" s="237"/>
      <c r="M186" s="238"/>
      <c r="N186" s="239"/>
      <c r="O186" s="239"/>
      <c r="P186" s="239"/>
      <c r="Q186" s="239"/>
      <c r="R186" s="239"/>
      <c r="S186" s="239"/>
      <c r="T186" s="240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1" t="s">
        <v>142</v>
      </c>
      <c r="AU186" s="241" t="s">
        <v>86</v>
      </c>
      <c r="AV186" s="13" t="s">
        <v>86</v>
      </c>
      <c r="AW186" s="13" t="s">
        <v>33</v>
      </c>
      <c r="AX186" s="13" t="s">
        <v>76</v>
      </c>
      <c r="AY186" s="241" t="s">
        <v>134</v>
      </c>
    </row>
    <row r="187" s="13" customFormat="1">
      <c r="A187" s="13"/>
      <c r="B187" s="230"/>
      <c r="C187" s="231"/>
      <c r="D187" s="232" t="s">
        <v>142</v>
      </c>
      <c r="E187" s="233" t="s">
        <v>1</v>
      </c>
      <c r="F187" s="234" t="s">
        <v>228</v>
      </c>
      <c r="G187" s="231"/>
      <c r="H187" s="235">
        <v>25.629999999999999</v>
      </c>
      <c r="I187" s="236"/>
      <c r="J187" s="231"/>
      <c r="K187" s="231"/>
      <c r="L187" s="237"/>
      <c r="M187" s="238"/>
      <c r="N187" s="239"/>
      <c r="O187" s="239"/>
      <c r="P187" s="239"/>
      <c r="Q187" s="239"/>
      <c r="R187" s="239"/>
      <c r="S187" s="239"/>
      <c r="T187" s="240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1" t="s">
        <v>142</v>
      </c>
      <c r="AU187" s="241" t="s">
        <v>86</v>
      </c>
      <c r="AV187" s="13" t="s">
        <v>86</v>
      </c>
      <c r="AW187" s="13" t="s">
        <v>33</v>
      </c>
      <c r="AX187" s="13" t="s">
        <v>76</v>
      </c>
      <c r="AY187" s="241" t="s">
        <v>134</v>
      </c>
    </row>
    <row r="188" s="14" customFormat="1">
      <c r="A188" s="14"/>
      <c r="B188" s="242"/>
      <c r="C188" s="243"/>
      <c r="D188" s="232" t="s">
        <v>142</v>
      </c>
      <c r="E188" s="244" t="s">
        <v>1</v>
      </c>
      <c r="F188" s="245" t="s">
        <v>144</v>
      </c>
      <c r="G188" s="243"/>
      <c r="H188" s="246">
        <v>1180.6300000000001</v>
      </c>
      <c r="I188" s="247"/>
      <c r="J188" s="243"/>
      <c r="K188" s="243"/>
      <c r="L188" s="248"/>
      <c r="M188" s="249"/>
      <c r="N188" s="250"/>
      <c r="O188" s="250"/>
      <c r="P188" s="250"/>
      <c r="Q188" s="250"/>
      <c r="R188" s="250"/>
      <c r="S188" s="250"/>
      <c r="T188" s="251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2" t="s">
        <v>142</v>
      </c>
      <c r="AU188" s="252" t="s">
        <v>86</v>
      </c>
      <c r="AV188" s="14" t="s">
        <v>140</v>
      </c>
      <c r="AW188" s="14" t="s">
        <v>33</v>
      </c>
      <c r="AX188" s="14" t="s">
        <v>84</v>
      </c>
      <c r="AY188" s="252" t="s">
        <v>134</v>
      </c>
    </row>
    <row r="189" s="2" customFormat="1" ht="33" customHeight="1">
      <c r="A189" s="37"/>
      <c r="B189" s="38"/>
      <c r="C189" s="217" t="s">
        <v>240</v>
      </c>
      <c r="D189" s="217" t="s">
        <v>136</v>
      </c>
      <c r="E189" s="218" t="s">
        <v>230</v>
      </c>
      <c r="F189" s="219" t="s">
        <v>231</v>
      </c>
      <c r="G189" s="220" t="s">
        <v>147</v>
      </c>
      <c r="H189" s="221">
        <v>202.322</v>
      </c>
      <c r="I189" s="222"/>
      <c r="J189" s="223">
        <f>ROUND(I189*H189,2)</f>
        <v>0</v>
      </c>
      <c r="K189" s="219" t="s">
        <v>148</v>
      </c>
      <c r="L189" s="43"/>
      <c r="M189" s="224" t="s">
        <v>1</v>
      </c>
      <c r="N189" s="225" t="s">
        <v>41</v>
      </c>
      <c r="O189" s="90"/>
      <c r="P189" s="226">
        <f>O189*H189</f>
        <v>0</v>
      </c>
      <c r="Q189" s="226">
        <v>0.049656499999999999</v>
      </c>
      <c r="R189" s="226">
        <f>Q189*H189</f>
        <v>10.046602393000001</v>
      </c>
      <c r="S189" s="226">
        <v>0.058999999999999997</v>
      </c>
      <c r="T189" s="227">
        <f>S189*H189</f>
        <v>11.936997999999999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28" t="s">
        <v>140</v>
      </c>
      <c r="AT189" s="228" t="s">
        <v>136</v>
      </c>
      <c r="AU189" s="228" t="s">
        <v>86</v>
      </c>
      <c r="AY189" s="16" t="s">
        <v>134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16" t="s">
        <v>84</v>
      </c>
      <c r="BK189" s="229">
        <f>ROUND(I189*H189,2)</f>
        <v>0</v>
      </c>
      <c r="BL189" s="16" t="s">
        <v>140</v>
      </c>
      <c r="BM189" s="228" t="s">
        <v>321</v>
      </c>
    </row>
    <row r="190" s="13" customFormat="1">
      <c r="A190" s="13"/>
      <c r="B190" s="230"/>
      <c r="C190" s="231"/>
      <c r="D190" s="232" t="s">
        <v>142</v>
      </c>
      <c r="E190" s="233" t="s">
        <v>1</v>
      </c>
      <c r="F190" s="234" t="s">
        <v>233</v>
      </c>
      <c r="G190" s="231"/>
      <c r="H190" s="235">
        <v>158.33000000000001</v>
      </c>
      <c r="I190" s="236"/>
      <c r="J190" s="231"/>
      <c r="K190" s="231"/>
      <c r="L190" s="237"/>
      <c r="M190" s="238"/>
      <c r="N190" s="239"/>
      <c r="O190" s="239"/>
      <c r="P190" s="239"/>
      <c r="Q190" s="239"/>
      <c r="R190" s="239"/>
      <c r="S190" s="239"/>
      <c r="T190" s="24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1" t="s">
        <v>142</v>
      </c>
      <c r="AU190" s="241" t="s">
        <v>86</v>
      </c>
      <c r="AV190" s="13" t="s">
        <v>86</v>
      </c>
      <c r="AW190" s="13" t="s">
        <v>33</v>
      </c>
      <c r="AX190" s="13" t="s">
        <v>76</v>
      </c>
      <c r="AY190" s="241" t="s">
        <v>134</v>
      </c>
    </row>
    <row r="191" s="13" customFormat="1">
      <c r="A191" s="13"/>
      <c r="B191" s="230"/>
      <c r="C191" s="231"/>
      <c r="D191" s="232" t="s">
        <v>142</v>
      </c>
      <c r="E191" s="233" t="s">
        <v>1</v>
      </c>
      <c r="F191" s="234" t="s">
        <v>234</v>
      </c>
      <c r="G191" s="231"/>
      <c r="H191" s="235">
        <v>43.991999999999997</v>
      </c>
      <c r="I191" s="236"/>
      <c r="J191" s="231"/>
      <c r="K191" s="231"/>
      <c r="L191" s="237"/>
      <c r="M191" s="238"/>
      <c r="N191" s="239"/>
      <c r="O191" s="239"/>
      <c r="P191" s="239"/>
      <c r="Q191" s="239"/>
      <c r="R191" s="239"/>
      <c r="S191" s="239"/>
      <c r="T191" s="240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1" t="s">
        <v>142</v>
      </c>
      <c r="AU191" s="241" t="s">
        <v>86</v>
      </c>
      <c r="AV191" s="13" t="s">
        <v>86</v>
      </c>
      <c r="AW191" s="13" t="s">
        <v>33</v>
      </c>
      <c r="AX191" s="13" t="s">
        <v>76</v>
      </c>
      <c r="AY191" s="241" t="s">
        <v>134</v>
      </c>
    </row>
    <row r="192" s="14" customFormat="1">
      <c r="A192" s="14"/>
      <c r="B192" s="242"/>
      <c r="C192" s="243"/>
      <c r="D192" s="232" t="s">
        <v>142</v>
      </c>
      <c r="E192" s="244" t="s">
        <v>1</v>
      </c>
      <c r="F192" s="245" t="s">
        <v>144</v>
      </c>
      <c r="G192" s="243"/>
      <c r="H192" s="246">
        <v>202.322</v>
      </c>
      <c r="I192" s="247"/>
      <c r="J192" s="243"/>
      <c r="K192" s="243"/>
      <c r="L192" s="248"/>
      <c r="M192" s="249"/>
      <c r="N192" s="250"/>
      <c r="O192" s="250"/>
      <c r="P192" s="250"/>
      <c r="Q192" s="250"/>
      <c r="R192" s="250"/>
      <c r="S192" s="250"/>
      <c r="T192" s="251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2" t="s">
        <v>142</v>
      </c>
      <c r="AU192" s="252" t="s">
        <v>86</v>
      </c>
      <c r="AV192" s="14" t="s">
        <v>140</v>
      </c>
      <c r="AW192" s="14" t="s">
        <v>33</v>
      </c>
      <c r="AX192" s="14" t="s">
        <v>84</v>
      </c>
      <c r="AY192" s="252" t="s">
        <v>134</v>
      </c>
    </row>
    <row r="193" s="2" customFormat="1">
      <c r="A193" s="37"/>
      <c r="B193" s="38"/>
      <c r="C193" s="217" t="s">
        <v>7</v>
      </c>
      <c r="D193" s="217" t="s">
        <v>136</v>
      </c>
      <c r="E193" s="218" t="s">
        <v>236</v>
      </c>
      <c r="F193" s="219" t="s">
        <v>237</v>
      </c>
      <c r="G193" s="220" t="s">
        <v>139</v>
      </c>
      <c r="H193" s="221">
        <v>150</v>
      </c>
      <c r="I193" s="222"/>
      <c r="J193" s="223">
        <f>ROUND(I193*H193,2)</f>
        <v>0</v>
      </c>
      <c r="K193" s="219" t="s">
        <v>148</v>
      </c>
      <c r="L193" s="43"/>
      <c r="M193" s="224" t="s">
        <v>1</v>
      </c>
      <c r="N193" s="225" t="s">
        <v>41</v>
      </c>
      <c r="O193" s="90"/>
      <c r="P193" s="226">
        <f>O193*H193</f>
        <v>0</v>
      </c>
      <c r="Q193" s="226">
        <v>0</v>
      </c>
      <c r="R193" s="226">
        <f>Q193*H193</f>
        <v>0</v>
      </c>
      <c r="S193" s="226">
        <v>0</v>
      </c>
      <c r="T193" s="227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28" t="s">
        <v>140</v>
      </c>
      <c r="AT193" s="228" t="s">
        <v>136</v>
      </c>
      <c r="AU193" s="228" t="s">
        <v>86</v>
      </c>
      <c r="AY193" s="16" t="s">
        <v>134</v>
      </c>
      <c r="BE193" s="229">
        <f>IF(N193="základní",J193,0)</f>
        <v>0</v>
      </c>
      <c r="BF193" s="229">
        <f>IF(N193="snížená",J193,0)</f>
        <v>0</v>
      </c>
      <c r="BG193" s="229">
        <f>IF(N193="zákl. přenesená",J193,0)</f>
        <v>0</v>
      </c>
      <c r="BH193" s="229">
        <f>IF(N193="sníž. přenesená",J193,0)</f>
        <v>0</v>
      </c>
      <c r="BI193" s="229">
        <f>IF(N193="nulová",J193,0)</f>
        <v>0</v>
      </c>
      <c r="BJ193" s="16" t="s">
        <v>84</v>
      </c>
      <c r="BK193" s="229">
        <f>ROUND(I193*H193,2)</f>
        <v>0</v>
      </c>
      <c r="BL193" s="16" t="s">
        <v>140</v>
      </c>
      <c r="BM193" s="228" t="s">
        <v>341</v>
      </c>
    </row>
    <row r="194" s="13" customFormat="1">
      <c r="A194" s="13"/>
      <c r="B194" s="230"/>
      <c r="C194" s="231"/>
      <c r="D194" s="232" t="s">
        <v>142</v>
      </c>
      <c r="E194" s="233" t="s">
        <v>1</v>
      </c>
      <c r="F194" s="234" t="s">
        <v>239</v>
      </c>
      <c r="G194" s="231"/>
      <c r="H194" s="235">
        <v>150</v>
      </c>
      <c r="I194" s="236"/>
      <c r="J194" s="231"/>
      <c r="K194" s="231"/>
      <c r="L194" s="237"/>
      <c r="M194" s="238"/>
      <c r="N194" s="239"/>
      <c r="O194" s="239"/>
      <c r="P194" s="239"/>
      <c r="Q194" s="239"/>
      <c r="R194" s="239"/>
      <c r="S194" s="239"/>
      <c r="T194" s="240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1" t="s">
        <v>142</v>
      </c>
      <c r="AU194" s="241" t="s">
        <v>86</v>
      </c>
      <c r="AV194" s="13" t="s">
        <v>86</v>
      </c>
      <c r="AW194" s="13" t="s">
        <v>33</v>
      </c>
      <c r="AX194" s="13" t="s">
        <v>76</v>
      </c>
      <c r="AY194" s="241" t="s">
        <v>134</v>
      </c>
    </row>
    <row r="195" s="14" customFormat="1">
      <c r="A195" s="14"/>
      <c r="B195" s="242"/>
      <c r="C195" s="243"/>
      <c r="D195" s="232" t="s">
        <v>142</v>
      </c>
      <c r="E195" s="244" t="s">
        <v>1</v>
      </c>
      <c r="F195" s="245" t="s">
        <v>144</v>
      </c>
      <c r="G195" s="243"/>
      <c r="H195" s="246">
        <v>150</v>
      </c>
      <c r="I195" s="247"/>
      <c r="J195" s="243"/>
      <c r="K195" s="243"/>
      <c r="L195" s="248"/>
      <c r="M195" s="249"/>
      <c r="N195" s="250"/>
      <c r="O195" s="250"/>
      <c r="P195" s="250"/>
      <c r="Q195" s="250"/>
      <c r="R195" s="250"/>
      <c r="S195" s="250"/>
      <c r="T195" s="251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2" t="s">
        <v>142</v>
      </c>
      <c r="AU195" s="252" t="s">
        <v>86</v>
      </c>
      <c r="AV195" s="14" t="s">
        <v>140</v>
      </c>
      <c r="AW195" s="14" t="s">
        <v>33</v>
      </c>
      <c r="AX195" s="14" t="s">
        <v>84</v>
      </c>
      <c r="AY195" s="252" t="s">
        <v>134</v>
      </c>
    </row>
    <row r="196" s="2" customFormat="1">
      <c r="A196" s="37"/>
      <c r="B196" s="38"/>
      <c r="C196" s="217" t="s">
        <v>250</v>
      </c>
      <c r="D196" s="217" t="s">
        <v>136</v>
      </c>
      <c r="E196" s="218" t="s">
        <v>241</v>
      </c>
      <c r="F196" s="219" t="s">
        <v>242</v>
      </c>
      <c r="G196" s="220" t="s">
        <v>139</v>
      </c>
      <c r="H196" s="221">
        <v>80</v>
      </c>
      <c r="I196" s="222"/>
      <c r="J196" s="223">
        <f>ROUND(I196*H196,2)</f>
        <v>0</v>
      </c>
      <c r="K196" s="219" t="s">
        <v>148</v>
      </c>
      <c r="L196" s="43"/>
      <c r="M196" s="224" t="s">
        <v>1</v>
      </c>
      <c r="N196" s="225" t="s">
        <v>41</v>
      </c>
      <c r="O196" s="90"/>
      <c r="P196" s="226">
        <f>O196*H196</f>
        <v>0</v>
      </c>
      <c r="Q196" s="226">
        <v>0.0004014</v>
      </c>
      <c r="R196" s="226">
        <f>Q196*H196</f>
        <v>0.032112000000000002</v>
      </c>
      <c r="S196" s="226">
        <v>0</v>
      </c>
      <c r="T196" s="227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28" t="s">
        <v>140</v>
      </c>
      <c r="AT196" s="228" t="s">
        <v>136</v>
      </c>
      <c r="AU196" s="228" t="s">
        <v>86</v>
      </c>
      <c r="AY196" s="16" t="s">
        <v>134</v>
      </c>
      <c r="BE196" s="229">
        <f>IF(N196="základní",J196,0)</f>
        <v>0</v>
      </c>
      <c r="BF196" s="229">
        <f>IF(N196="snížená",J196,0)</f>
        <v>0</v>
      </c>
      <c r="BG196" s="229">
        <f>IF(N196="zákl. přenesená",J196,0)</f>
        <v>0</v>
      </c>
      <c r="BH196" s="229">
        <f>IF(N196="sníž. přenesená",J196,0)</f>
        <v>0</v>
      </c>
      <c r="BI196" s="229">
        <f>IF(N196="nulová",J196,0)</f>
        <v>0</v>
      </c>
      <c r="BJ196" s="16" t="s">
        <v>84</v>
      </c>
      <c r="BK196" s="229">
        <f>ROUND(I196*H196,2)</f>
        <v>0</v>
      </c>
      <c r="BL196" s="16" t="s">
        <v>140</v>
      </c>
      <c r="BM196" s="228" t="s">
        <v>352</v>
      </c>
    </row>
    <row r="197" s="13" customFormat="1">
      <c r="A197" s="13"/>
      <c r="B197" s="230"/>
      <c r="C197" s="231"/>
      <c r="D197" s="232" t="s">
        <v>142</v>
      </c>
      <c r="E197" s="233" t="s">
        <v>1</v>
      </c>
      <c r="F197" s="234" t="s">
        <v>244</v>
      </c>
      <c r="G197" s="231"/>
      <c r="H197" s="235">
        <v>80</v>
      </c>
      <c r="I197" s="236"/>
      <c r="J197" s="231"/>
      <c r="K197" s="231"/>
      <c r="L197" s="237"/>
      <c r="M197" s="238"/>
      <c r="N197" s="239"/>
      <c r="O197" s="239"/>
      <c r="P197" s="239"/>
      <c r="Q197" s="239"/>
      <c r="R197" s="239"/>
      <c r="S197" s="239"/>
      <c r="T197" s="240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1" t="s">
        <v>142</v>
      </c>
      <c r="AU197" s="241" t="s">
        <v>86</v>
      </c>
      <c r="AV197" s="13" t="s">
        <v>86</v>
      </c>
      <c r="AW197" s="13" t="s">
        <v>33</v>
      </c>
      <c r="AX197" s="13" t="s">
        <v>76</v>
      </c>
      <c r="AY197" s="241" t="s">
        <v>134</v>
      </c>
    </row>
    <row r="198" s="14" customFormat="1">
      <c r="A198" s="14"/>
      <c r="B198" s="242"/>
      <c r="C198" s="243"/>
      <c r="D198" s="232" t="s">
        <v>142</v>
      </c>
      <c r="E198" s="244" t="s">
        <v>1</v>
      </c>
      <c r="F198" s="245" t="s">
        <v>144</v>
      </c>
      <c r="G198" s="243"/>
      <c r="H198" s="246">
        <v>80</v>
      </c>
      <c r="I198" s="247"/>
      <c r="J198" s="243"/>
      <c r="K198" s="243"/>
      <c r="L198" s="248"/>
      <c r="M198" s="249"/>
      <c r="N198" s="250"/>
      <c r="O198" s="250"/>
      <c r="P198" s="250"/>
      <c r="Q198" s="250"/>
      <c r="R198" s="250"/>
      <c r="S198" s="250"/>
      <c r="T198" s="251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2" t="s">
        <v>142</v>
      </c>
      <c r="AU198" s="252" t="s">
        <v>86</v>
      </c>
      <c r="AV198" s="14" t="s">
        <v>140</v>
      </c>
      <c r="AW198" s="14" t="s">
        <v>33</v>
      </c>
      <c r="AX198" s="14" t="s">
        <v>84</v>
      </c>
      <c r="AY198" s="252" t="s">
        <v>134</v>
      </c>
    </row>
    <row r="199" s="2" customFormat="1">
      <c r="A199" s="37"/>
      <c r="B199" s="38"/>
      <c r="C199" s="217" t="s">
        <v>256</v>
      </c>
      <c r="D199" s="217" t="s">
        <v>136</v>
      </c>
      <c r="E199" s="218" t="s">
        <v>245</v>
      </c>
      <c r="F199" s="219" t="s">
        <v>246</v>
      </c>
      <c r="G199" s="220" t="s">
        <v>147</v>
      </c>
      <c r="H199" s="221">
        <v>80</v>
      </c>
      <c r="I199" s="222"/>
      <c r="J199" s="223">
        <f>ROUND(I199*H199,2)</f>
        <v>0</v>
      </c>
      <c r="K199" s="219" t="s">
        <v>148</v>
      </c>
      <c r="L199" s="43"/>
      <c r="M199" s="224" t="s">
        <v>1</v>
      </c>
      <c r="N199" s="225" t="s">
        <v>41</v>
      </c>
      <c r="O199" s="90"/>
      <c r="P199" s="226">
        <f>O199*H199</f>
        <v>0</v>
      </c>
      <c r="Q199" s="226">
        <v>0.024</v>
      </c>
      <c r="R199" s="226">
        <f>Q199*H199</f>
        <v>1.9199999999999999</v>
      </c>
      <c r="S199" s="226">
        <v>0.024</v>
      </c>
      <c r="T199" s="227">
        <f>S199*H199</f>
        <v>1.9199999999999999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28" t="s">
        <v>140</v>
      </c>
      <c r="AT199" s="228" t="s">
        <v>136</v>
      </c>
      <c r="AU199" s="228" t="s">
        <v>86</v>
      </c>
      <c r="AY199" s="16" t="s">
        <v>134</v>
      </c>
      <c r="BE199" s="229">
        <f>IF(N199="základní",J199,0)</f>
        <v>0</v>
      </c>
      <c r="BF199" s="229">
        <f>IF(N199="snížená",J199,0)</f>
        <v>0</v>
      </c>
      <c r="BG199" s="229">
        <f>IF(N199="zákl. přenesená",J199,0)</f>
        <v>0</v>
      </c>
      <c r="BH199" s="229">
        <f>IF(N199="sníž. přenesená",J199,0)</f>
        <v>0</v>
      </c>
      <c r="BI199" s="229">
        <f>IF(N199="nulová",J199,0)</f>
        <v>0</v>
      </c>
      <c r="BJ199" s="16" t="s">
        <v>84</v>
      </c>
      <c r="BK199" s="229">
        <f>ROUND(I199*H199,2)</f>
        <v>0</v>
      </c>
      <c r="BL199" s="16" t="s">
        <v>140</v>
      </c>
      <c r="BM199" s="228" t="s">
        <v>360</v>
      </c>
    </row>
    <row r="200" s="13" customFormat="1">
      <c r="A200" s="13"/>
      <c r="B200" s="230"/>
      <c r="C200" s="231"/>
      <c r="D200" s="232" t="s">
        <v>142</v>
      </c>
      <c r="E200" s="233" t="s">
        <v>1</v>
      </c>
      <c r="F200" s="234" t="s">
        <v>248</v>
      </c>
      <c r="G200" s="231"/>
      <c r="H200" s="235">
        <v>80</v>
      </c>
      <c r="I200" s="236"/>
      <c r="J200" s="231"/>
      <c r="K200" s="231"/>
      <c r="L200" s="237"/>
      <c r="M200" s="238"/>
      <c r="N200" s="239"/>
      <c r="O200" s="239"/>
      <c r="P200" s="239"/>
      <c r="Q200" s="239"/>
      <c r="R200" s="239"/>
      <c r="S200" s="239"/>
      <c r="T200" s="240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1" t="s">
        <v>142</v>
      </c>
      <c r="AU200" s="241" t="s">
        <v>86</v>
      </c>
      <c r="AV200" s="13" t="s">
        <v>86</v>
      </c>
      <c r="AW200" s="13" t="s">
        <v>33</v>
      </c>
      <c r="AX200" s="13" t="s">
        <v>76</v>
      </c>
      <c r="AY200" s="241" t="s">
        <v>134</v>
      </c>
    </row>
    <row r="201" s="14" customFormat="1">
      <c r="A201" s="14"/>
      <c r="B201" s="242"/>
      <c r="C201" s="243"/>
      <c r="D201" s="232" t="s">
        <v>142</v>
      </c>
      <c r="E201" s="244" t="s">
        <v>1</v>
      </c>
      <c r="F201" s="245" t="s">
        <v>144</v>
      </c>
      <c r="G201" s="243"/>
      <c r="H201" s="246">
        <v>80</v>
      </c>
      <c r="I201" s="247"/>
      <c r="J201" s="243"/>
      <c r="K201" s="243"/>
      <c r="L201" s="248"/>
      <c r="M201" s="249"/>
      <c r="N201" s="250"/>
      <c r="O201" s="250"/>
      <c r="P201" s="250"/>
      <c r="Q201" s="250"/>
      <c r="R201" s="250"/>
      <c r="S201" s="250"/>
      <c r="T201" s="251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2" t="s">
        <v>142</v>
      </c>
      <c r="AU201" s="252" t="s">
        <v>86</v>
      </c>
      <c r="AV201" s="14" t="s">
        <v>140</v>
      </c>
      <c r="AW201" s="14" t="s">
        <v>33</v>
      </c>
      <c r="AX201" s="14" t="s">
        <v>84</v>
      </c>
      <c r="AY201" s="252" t="s">
        <v>134</v>
      </c>
    </row>
    <row r="202" s="12" customFormat="1" ht="22.8" customHeight="1">
      <c r="A202" s="12"/>
      <c r="B202" s="201"/>
      <c r="C202" s="202"/>
      <c r="D202" s="203" t="s">
        <v>75</v>
      </c>
      <c r="E202" s="215" t="s">
        <v>182</v>
      </c>
      <c r="F202" s="215" t="s">
        <v>249</v>
      </c>
      <c r="G202" s="202"/>
      <c r="H202" s="202"/>
      <c r="I202" s="205"/>
      <c r="J202" s="216">
        <f>BK202</f>
        <v>0</v>
      </c>
      <c r="K202" s="202"/>
      <c r="L202" s="207"/>
      <c r="M202" s="208"/>
      <c r="N202" s="209"/>
      <c r="O202" s="209"/>
      <c r="P202" s="210">
        <f>SUM(P203:P277)</f>
        <v>0</v>
      </c>
      <c r="Q202" s="209"/>
      <c r="R202" s="210">
        <f>SUM(R203:R277)</f>
        <v>4.2835566709999995</v>
      </c>
      <c r="S202" s="209"/>
      <c r="T202" s="211">
        <f>SUM(T203:T277)</f>
        <v>3.1086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12" t="s">
        <v>84</v>
      </c>
      <c r="AT202" s="213" t="s">
        <v>75</v>
      </c>
      <c r="AU202" s="213" t="s">
        <v>84</v>
      </c>
      <c r="AY202" s="212" t="s">
        <v>134</v>
      </c>
      <c r="BK202" s="214">
        <f>SUM(BK203:BK277)</f>
        <v>0</v>
      </c>
    </row>
    <row r="203" s="2" customFormat="1" ht="16.5" customHeight="1">
      <c r="A203" s="37"/>
      <c r="B203" s="38"/>
      <c r="C203" s="217" t="s">
        <v>260</v>
      </c>
      <c r="D203" s="217" t="s">
        <v>136</v>
      </c>
      <c r="E203" s="218" t="s">
        <v>261</v>
      </c>
      <c r="F203" s="219" t="s">
        <v>262</v>
      </c>
      <c r="G203" s="220" t="s">
        <v>139</v>
      </c>
      <c r="H203" s="221">
        <v>23.199999999999999</v>
      </c>
      <c r="I203" s="222"/>
      <c r="J203" s="223">
        <f>ROUND(I203*H203,2)</f>
        <v>0</v>
      </c>
      <c r="K203" s="219" t="s">
        <v>148</v>
      </c>
      <c r="L203" s="43"/>
      <c r="M203" s="224" t="s">
        <v>1</v>
      </c>
      <c r="N203" s="225" t="s">
        <v>41</v>
      </c>
      <c r="O203" s="90"/>
      <c r="P203" s="226">
        <f>O203*H203</f>
        <v>0</v>
      </c>
      <c r="Q203" s="226">
        <v>0.00117</v>
      </c>
      <c r="R203" s="226">
        <f>Q203*H203</f>
        <v>0.027144000000000001</v>
      </c>
      <c r="S203" s="226">
        <v>0</v>
      </c>
      <c r="T203" s="227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28" t="s">
        <v>140</v>
      </c>
      <c r="AT203" s="228" t="s">
        <v>136</v>
      </c>
      <c r="AU203" s="228" t="s">
        <v>86</v>
      </c>
      <c r="AY203" s="16" t="s">
        <v>134</v>
      </c>
      <c r="BE203" s="229">
        <f>IF(N203="základní",J203,0)</f>
        <v>0</v>
      </c>
      <c r="BF203" s="229">
        <f>IF(N203="snížená",J203,0)</f>
        <v>0</v>
      </c>
      <c r="BG203" s="229">
        <f>IF(N203="zákl. přenesená",J203,0)</f>
        <v>0</v>
      </c>
      <c r="BH203" s="229">
        <f>IF(N203="sníž. přenesená",J203,0)</f>
        <v>0</v>
      </c>
      <c r="BI203" s="229">
        <f>IF(N203="nulová",J203,0)</f>
        <v>0</v>
      </c>
      <c r="BJ203" s="16" t="s">
        <v>84</v>
      </c>
      <c r="BK203" s="229">
        <f>ROUND(I203*H203,2)</f>
        <v>0</v>
      </c>
      <c r="BL203" s="16" t="s">
        <v>140</v>
      </c>
      <c r="BM203" s="228" t="s">
        <v>370</v>
      </c>
    </row>
    <row r="204" s="13" customFormat="1">
      <c r="A204" s="13"/>
      <c r="B204" s="230"/>
      <c r="C204" s="231"/>
      <c r="D204" s="232" t="s">
        <v>142</v>
      </c>
      <c r="E204" s="233" t="s">
        <v>1</v>
      </c>
      <c r="F204" s="234" t="s">
        <v>569</v>
      </c>
      <c r="G204" s="231"/>
      <c r="H204" s="235">
        <v>23.199999999999999</v>
      </c>
      <c r="I204" s="236"/>
      <c r="J204" s="231"/>
      <c r="K204" s="231"/>
      <c r="L204" s="237"/>
      <c r="M204" s="238"/>
      <c r="N204" s="239"/>
      <c r="O204" s="239"/>
      <c r="P204" s="239"/>
      <c r="Q204" s="239"/>
      <c r="R204" s="239"/>
      <c r="S204" s="239"/>
      <c r="T204" s="240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1" t="s">
        <v>142</v>
      </c>
      <c r="AU204" s="241" t="s">
        <v>86</v>
      </c>
      <c r="AV204" s="13" t="s">
        <v>86</v>
      </c>
      <c r="AW204" s="13" t="s">
        <v>33</v>
      </c>
      <c r="AX204" s="13" t="s">
        <v>76</v>
      </c>
      <c r="AY204" s="241" t="s">
        <v>134</v>
      </c>
    </row>
    <row r="205" s="14" customFormat="1">
      <c r="A205" s="14"/>
      <c r="B205" s="242"/>
      <c r="C205" s="243"/>
      <c r="D205" s="232" t="s">
        <v>142</v>
      </c>
      <c r="E205" s="244" t="s">
        <v>1</v>
      </c>
      <c r="F205" s="245" t="s">
        <v>144</v>
      </c>
      <c r="G205" s="243"/>
      <c r="H205" s="246">
        <v>23.199999999999999</v>
      </c>
      <c r="I205" s="247"/>
      <c r="J205" s="243"/>
      <c r="K205" s="243"/>
      <c r="L205" s="248"/>
      <c r="M205" s="249"/>
      <c r="N205" s="250"/>
      <c r="O205" s="250"/>
      <c r="P205" s="250"/>
      <c r="Q205" s="250"/>
      <c r="R205" s="250"/>
      <c r="S205" s="250"/>
      <c r="T205" s="251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2" t="s">
        <v>142</v>
      </c>
      <c r="AU205" s="252" t="s">
        <v>86</v>
      </c>
      <c r="AV205" s="14" t="s">
        <v>140</v>
      </c>
      <c r="AW205" s="14" t="s">
        <v>33</v>
      </c>
      <c r="AX205" s="14" t="s">
        <v>84</v>
      </c>
      <c r="AY205" s="252" t="s">
        <v>134</v>
      </c>
    </row>
    <row r="206" s="2" customFormat="1" ht="16.5" customHeight="1">
      <c r="A206" s="37"/>
      <c r="B206" s="38"/>
      <c r="C206" s="217" t="s">
        <v>265</v>
      </c>
      <c r="D206" s="217" t="s">
        <v>136</v>
      </c>
      <c r="E206" s="218" t="s">
        <v>266</v>
      </c>
      <c r="F206" s="219" t="s">
        <v>267</v>
      </c>
      <c r="G206" s="220" t="s">
        <v>139</v>
      </c>
      <c r="H206" s="221">
        <v>23.300000000000001</v>
      </c>
      <c r="I206" s="222"/>
      <c r="J206" s="223">
        <f>ROUND(I206*H206,2)</f>
        <v>0</v>
      </c>
      <c r="K206" s="219" t="s">
        <v>148</v>
      </c>
      <c r="L206" s="43"/>
      <c r="M206" s="224" t="s">
        <v>1</v>
      </c>
      <c r="N206" s="225" t="s">
        <v>41</v>
      </c>
      <c r="O206" s="90"/>
      <c r="P206" s="226">
        <f>O206*H206</f>
        <v>0</v>
      </c>
      <c r="Q206" s="226">
        <v>0.00058049999999999996</v>
      </c>
      <c r="R206" s="226">
        <f>Q206*H206</f>
        <v>0.01352565</v>
      </c>
      <c r="S206" s="226">
        <v>0</v>
      </c>
      <c r="T206" s="227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28" t="s">
        <v>140</v>
      </c>
      <c r="AT206" s="228" t="s">
        <v>136</v>
      </c>
      <c r="AU206" s="228" t="s">
        <v>86</v>
      </c>
      <c r="AY206" s="16" t="s">
        <v>134</v>
      </c>
      <c r="BE206" s="229">
        <f>IF(N206="základní",J206,0)</f>
        <v>0</v>
      </c>
      <c r="BF206" s="229">
        <f>IF(N206="snížená",J206,0)</f>
        <v>0</v>
      </c>
      <c r="BG206" s="229">
        <f>IF(N206="zákl. přenesená",J206,0)</f>
        <v>0</v>
      </c>
      <c r="BH206" s="229">
        <f>IF(N206="sníž. přenesená",J206,0)</f>
        <v>0</v>
      </c>
      <c r="BI206" s="229">
        <f>IF(N206="nulová",J206,0)</f>
        <v>0</v>
      </c>
      <c r="BJ206" s="16" t="s">
        <v>84</v>
      </c>
      <c r="BK206" s="229">
        <f>ROUND(I206*H206,2)</f>
        <v>0</v>
      </c>
      <c r="BL206" s="16" t="s">
        <v>140</v>
      </c>
      <c r="BM206" s="228" t="s">
        <v>381</v>
      </c>
    </row>
    <row r="207" s="13" customFormat="1">
      <c r="A207" s="13"/>
      <c r="B207" s="230"/>
      <c r="C207" s="231"/>
      <c r="D207" s="232" t="s">
        <v>142</v>
      </c>
      <c r="E207" s="233" t="s">
        <v>1</v>
      </c>
      <c r="F207" s="234" t="s">
        <v>269</v>
      </c>
      <c r="G207" s="231"/>
      <c r="H207" s="235">
        <v>23.300000000000001</v>
      </c>
      <c r="I207" s="236"/>
      <c r="J207" s="231"/>
      <c r="K207" s="231"/>
      <c r="L207" s="237"/>
      <c r="M207" s="238"/>
      <c r="N207" s="239"/>
      <c r="O207" s="239"/>
      <c r="P207" s="239"/>
      <c r="Q207" s="239"/>
      <c r="R207" s="239"/>
      <c r="S207" s="239"/>
      <c r="T207" s="240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1" t="s">
        <v>142</v>
      </c>
      <c r="AU207" s="241" t="s">
        <v>86</v>
      </c>
      <c r="AV207" s="13" t="s">
        <v>86</v>
      </c>
      <c r="AW207" s="13" t="s">
        <v>33</v>
      </c>
      <c r="AX207" s="13" t="s">
        <v>76</v>
      </c>
      <c r="AY207" s="241" t="s">
        <v>134</v>
      </c>
    </row>
    <row r="208" s="14" customFormat="1">
      <c r="A208" s="14"/>
      <c r="B208" s="242"/>
      <c r="C208" s="243"/>
      <c r="D208" s="232" t="s">
        <v>142</v>
      </c>
      <c r="E208" s="244" t="s">
        <v>1</v>
      </c>
      <c r="F208" s="245" t="s">
        <v>144</v>
      </c>
      <c r="G208" s="243"/>
      <c r="H208" s="246">
        <v>23.300000000000001</v>
      </c>
      <c r="I208" s="247"/>
      <c r="J208" s="243"/>
      <c r="K208" s="243"/>
      <c r="L208" s="248"/>
      <c r="M208" s="249"/>
      <c r="N208" s="250"/>
      <c r="O208" s="250"/>
      <c r="P208" s="250"/>
      <c r="Q208" s="250"/>
      <c r="R208" s="250"/>
      <c r="S208" s="250"/>
      <c r="T208" s="251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2" t="s">
        <v>142</v>
      </c>
      <c r="AU208" s="252" t="s">
        <v>86</v>
      </c>
      <c r="AV208" s="14" t="s">
        <v>140</v>
      </c>
      <c r="AW208" s="14" t="s">
        <v>33</v>
      </c>
      <c r="AX208" s="14" t="s">
        <v>84</v>
      </c>
      <c r="AY208" s="252" t="s">
        <v>134</v>
      </c>
    </row>
    <row r="209" s="2" customFormat="1">
      <c r="A209" s="37"/>
      <c r="B209" s="38"/>
      <c r="C209" s="217" t="s">
        <v>270</v>
      </c>
      <c r="D209" s="217" t="s">
        <v>136</v>
      </c>
      <c r="E209" s="218" t="s">
        <v>251</v>
      </c>
      <c r="F209" s="219" t="s">
        <v>252</v>
      </c>
      <c r="G209" s="220" t="s">
        <v>253</v>
      </c>
      <c r="H209" s="221">
        <v>3070</v>
      </c>
      <c r="I209" s="222"/>
      <c r="J209" s="223">
        <f>ROUND(I209*H209,2)</f>
        <v>0</v>
      </c>
      <c r="K209" s="219" t="s">
        <v>148</v>
      </c>
      <c r="L209" s="43"/>
      <c r="M209" s="224" t="s">
        <v>1</v>
      </c>
      <c r="N209" s="225" t="s">
        <v>41</v>
      </c>
      <c r="O209" s="90"/>
      <c r="P209" s="226">
        <f>O209*H209</f>
        <v>0</v>
      </c>
      <c r="Q209" s="226">
        <v>0</v>
      </c>
      <c r="R209" s="226">
        <f>Q209*H209</f>
        <v>0</v>
      </c>
      <c r="S209" s="226">
        <v>0</v>
      </c>
      <c r="T209" s="227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28" t="s">
        <v>140</v>
      </c>
      <c r="AT209" s="228" t="s">
        <v>136</v>
      </c>
      <c r="AU209" s="228" t="s">
        <v>86</v>
      </c>
      <c r="AY209" s="16" t="s">
        <v>134</v>
      </c>
      <c r="BE209" s="229">
        <f>IF(N209="základní",J209,0)</f>
        <v>0</v>
      </c>
      <c r="BF209" s="229">
        <f>IF(N209="snížená",J209,0)</f>
        <v>0</v>
      </c>
      <c r="BG209" s="229">
        <f>IF(N209="zákl. přenesená",J209,0)</f>
        <v>0</v>
      </c>
      <c r="BH209" s="229">
        <f>IF(N209="sníž. přenesená",J209,0)</f>
        <v>0</v>
      </c>
      <c r="BI209" s="229">
        <f>IF(N209="nulová",J209,0)</f>
        <v>0</v>
      </c>
      <c r="BJ209" s="16" t="s">
        <v>84</v>
      </c>
      <c r="BK209" s="229">
        <f>ROUND(I209*H209,2)</f>
        <v>0</v>
      </c>
      <c r="BL209" s="16" t="s">
        <v>140</v>
      </c>
      <c r="BM209" s="228" t="s">
        <v>390</v>
      </c>
    </row>
    <row r="210" s="13" customFormat="1">
      <c r="A210" s="13"/>
      <c r="B210" s="230"/>
      <c r="C210" s="231"/>
      <c r="D210" s="232" t="s">
        <v>142</v>
      </c>
      <c r="E210" s="233" t="s">
        <v>1</v>
      </c>
      <c r="F210" s="234" t="s">
        <v>255</v>
      </c>
      <c r="G210" s="231"/>
      <c r="H210" s="235">
        <v>3070</v>
      </c>
      <c r="I210" s="236"/>
      <c r="J210" s="231"/>
      <c r="K210" s="231"/>
      <c r="L210" s="237"/>
      <c r="M210" s="238"/>
      <c r="N210" s="239"/>
      <c r="O210" s="239"/>
      <c r="P210" s="239"/>
      <c r="Q210" s="239"/>
      <c r="R210" s="239"/>
      <c r="S210" s="239"/>
      <c r="T210" s="240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1" t="s">
        <v>142</v>
      </c>
      <c r="AU210" s="241" t="s">
        <v>86</v>
      </c>
      <c r="AV210" s="13" t="s">
        <v>86</v>
      </c>
      <c r="AW210" s="13" t="s">
        <v>33</v>
      </c>
      <c r="AX210" s="13" t="s">
        <v>76</v>
      </c>
      <c r="AY210" s="241" t="s">
        <v>134</v>
      </c>
    </row>
    <row r="211" s="14" customFormat="1">
      <c r="A211" s="14"/>
      <c r="B211" s="242"/>
      <c r="C211" s="243"/>
      <c r="D211" s="232" t="s">
        <v>142</v>
      </c>
      <c r="E211" s="244" t="s">
        <v>1</v>
      </c>
      <c r="F211" s="245" t="s">
        <v>144</v>
      </c>
      <c r="G211" s="243"/>
      <c r="H211" s="246">
        <v>3070</v>
      </c>
      <c r="I211" s="247"/>
      <c r="J211" s="243"/>
      <c r="K211" s="243"/>
      <c r="L211" s="248"/>
      <c r="M211" s="249"/>
      <c r="N211" s="250"/>
      <c r="O211" s="250"/>
      <c r="P211" s="250"/>
      <c r="Q211" s="250"/>
      <c r="R211" s="250"/>
      <c r="S211" s="250"/>
      <c r="T211" s="251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2" t="s">
        <v>142</v>
      </c>
      <c r="AU211" s="252" t="s">
        <v>86</v>
      </c>
      <c r="AV211" s="14" t="s">
        <v>140</v>
      </c>
      <c r="AW211" s="14" t="s">
        <v>33</v>
      </c>
      <c r="AX211" s="14" t="s">
        <v>84</v>
      </c>
      <c r="AY211" s="252" t="s">
        <v>134</v>
      </c>
    </row>
    <row r="212" s="2" customFormat="1">
      <c r="A212" s="37"/>
      <c r="B212" s="38"/>
      <c r="C212" s="217" t="s">
        <v>276</v>
      </c>
      <c r="D212" s="217" t="s">
        <v>136</v>
      </c>
      <c r="E212" s="218" t="s">
        <v>257</v>
      </c>
      <c r="F212" s="219" t="s">
        <v>258</v>
      </c>
      <c r="G212" s="220" t="s">
        <v>253</v>
      </c>
      <c r="H212" s="221">
        <v>3070</v>
      </c>
      <c r="I212" s="222"/>
      <c r="J212" s="223">
        <f>ROUND(I212*H212,2)</f>
        <v>0</v>
      </c>
      <c r="K212" s="219" t="s">
        <v>148</v>
      </c>
      <c r="L212" s="43"/>
      <c r="M212" s="224" t="s">
        <v>1</v>
      </c>
      <c r="N212" s="225" t="s">
        <v>41</v>
      </c>
      <c r="O212" s="90"/>
      <c r="P212" s="226">
        <f>O212*H212</f>
        <v>0</v>
      </c>
      <c r="Q212" s="226">
        <v>0</v>
      </c>
      <c r="R212" s="226">
        <f>Q212*H212</f>
        <v>0</v>
      </c>
      <c r="S212" s="226">
        <v>0</v>
      </c>
      <c r="T212" s="227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28" t="s">
        <v>140</v>
      </c>
      <c r="AT212" s="228" t="s">
        <v>136</v>
      </c>
      <c r="AU212" s="228" t="s">
        <v>86</v>
      </c>
      <c r="AY212" s="16" t="s">
        <v>134</v>
      </c>
      <c r="BE212" s="229">
        <f>IF(N212="základní",J212,0)</f>
        <v>0</v>
      </c>
      <c r="BF212" s="229">
        <f>IF(N212="snížená",J212,0)</f>
        <v>0</v>
      </c>
      <c r="BG212" s="229">
        <f>IF(N212="zákl. přenesená",J212,0)</f>
        <v>0</v>
      </c>
      <c r="BH212" s="229">
        <f>IF(N212="sníž. přenesená",J212,0)</f>
        <v>0</v>
      </c>
      <c r="BI212" s="229">
        <f>IF(N212="nulová",J212,0)</f>
        <v>0</v>
      </c>
      <c r="BJ212" s="16" t="s">
        <v>84</v>
      </c>
      <c r="BK212" s="229">
        <f>ROUND(I212*H212,2)</f>
        <v>0</v>
      </c>
      <c r="BL212" s="16" t="s">
        <v>140</v>
      </c>
      <c r="BM212" s="228" t="s">
        <v>403</v>
      </c>
    </row>
    <row r="213" s="2" customFormat="1">
      <c r="A213" s="37"/>
      <c r="B213" s="38"/>
      <c r="C213" s="217" t="s">
        <v>280</v>
      </c>
      <c r="D213" s="217" t="s">
        <v>136</v>
      </c>
      <c r="E213" s="218" t="s">
        <v>291</v>
      </c>
      <c r="F213" s="219" t="s">
        <v>292</v>
      </c>
      <c r="G213" s="220" t="s">
        <v>185</v>
      </c>
      <c r="H213" s="221">
        <v>20</v>
      </c>
      <c r="I213" s="222"/>
      <c r="J213" s="223">
        <f>ROUND(I213*H213,2)</f>
        <v>0</v>
      </c>
      <c r="K213" s="219" t="s">
        <v>148</v>
      </c>
      <c r="L213" s="43"/>
      <c r="M213" s="224" t="s">
        <v>1</v>
      </c>
      <c r="N213" s="225" t="s">
        <v>41</v>
      </c>
      <c r="O213" s="90"/>
      <c r="P213" s="226">
        <f>O213*H213</f>
        <v>0</v>
      </c>
      <c r="Q213" s="226">
        <v>8.6000000000000007E-06</v>
      </c>
      <c r="R213" s="226">
        <f>Q213*H213</f>
        <v>0.00017200000000000001</v>
      </c>
      <c r="S213" s="226">
        <v>0</v>
      </c>
      <c r="T213" s="227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28" t="s">
        <v>140</v>
      </c>
      <c r="AT213" s="228" t="s">
        <v>136</v>
      </c>
      <c r="AU213" s="228" t="s">
        <v>86</v>
      </c>
      <c r="AY213" s="16" t="s">
        <v>134</v>
      </c>
      <c r="BE213" s="229">
        <f>IF(N213="základní",J213,0)</f>
        <v>0</v>
      </c>
      <c r="BF213" s="229">
        <f>IF(N213="snížená",J213,0)</f>
        <v>0</v>
      </c>
      <c r="BG213" s="229">
        <f>IF(N213="zákl. přenesená",J213,0)</f>
        <v>0</v>
      </c>
      <c r="BH213" s="229">
        <f>IF(N213="sníž. přenesená",J213,0)</f>
        <v>0</v>
      </c>
      <c r="BI213" s="229">
        <f>IF(N213="nulová",J213,0)</f>
        <v>0</v>
      </c>
      <c r="BJ213" s="16" t="s">
        <v>84</v>
      </c>
      <c r="BK213" s="229">
        <f>ROUND(I213*H213,2)</f>
        <v>0</v>
      </c>
      <c r="BL213" s="16" t="s">
        <v>140</v>
      </c>
      <c r="BM213" s="228" t="s">
        <v>570</v>
      </c>
    </row>
    <row r="214" s="13" customFormat="1">
      <c r="A214" s="13"/>
      <c r="B214" s="230"/>
      <c r="C214" s="231"/>
      <c r="D214" s="232" t="s">
        <v>142</v>
      </c>
      <c r="E214" s="233" t="s">
        <v>1</v>
      </c>
      <c r="F214" s="234" t="s">
        <v>240</v>
      </c>
      <c r="G214" s="231"/>
      <c r="H214" s="235">
        <v>20</v>
      </c>
      <c r="I214" s="236"/>
      <c r="J214" s="231"/>
      <c r="K214" s="231"/>
      <c r="L214" s="237"/>
      <c r="M214" s="238"/>
      <c r="N214" s="239"/>
      <c r="O214" s="239"/>
      <c r="P214" s="239"/>
      <c r="Q214" s="239"/>
      <c r="R214" s="239"/>
      <c r="S214" s="239"/>
      <c r="T214" s="240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1" t="s">
        <v>142</v>
      </c>
      <c r="AU214" s="241" t="s">
        <v>86</v>
      </c>
      <c r="AV214" s="13" t="s">
        <v>86</v>
      </c>
      <c r="AW214" s="13" t="s">
        <v>33</v>
      </c>
      <c r="AX214" s="13" t="s">
        <v>76</v>
      </c>
      <c r="AY214" s="241" t="s">
        <v>134</v>
      </c>
    </row>
    <row r="215" s="14" customFormat="1">
      <c r="A215" s="14"/>
      <c r="B215" s="242"/>
      <c r="C215" s="243"/>
      <c r="D215" s="232" t="s">
        <v>142</v>
      </c>
      <c r="E215" s="244" t="s">
        <v>1</v>
      </c>
      <c r="F215" s="245" t="s">
        <v>144</v>
      </c>
      <c r="G215" s="243"/>
      <c r="H215" s="246">
        <v>20</v>
      </c>
      <c r="I215" s="247"/>
      <c r="J215" s="243"/>
      <c r="K215" s="243"/>
      <c r="L215" s="248"/>
      <c r="M215" s="249"/>
      <c r="N215" s="250"/>
      <c r="O215" s="250"/>
      <c r="P215" s="250"/>
      <c r="Q215" s="250"/>
      <c r="R215" s="250"/>
      <c r="S215" s="250"/>
      <c r="T215" s="251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2" t="s">
        <v>142</v>
      </c>
      <c r="AU215" s="252" t="s">
        <v>86</v>
      </c>
      <c r="AV215" s="14" t="s">
        <v>140</v>
      </c>
      <c r="AW215" s="14" t="s">
        <v>33</v>
      </c>
      <c r="AX215" s="14" t="s">
        <v>84</v>
      </c>
      <c r="AY215" s="252" t="s">
        <v>134</v>
      </c>
    </row>
    <row r="216" s="2" customFormat="1">
      <c r="A216" s="37"/>
      <c r="B216" s="38"/>
      <c r="C216" s="253" t="s">
        <v>284</v>
      </c>
      <c r="D216" s="253" t="s">
        <v>189</v>
      </c>
      <c r="E216" s="254" t="s">
        <v>295</v>
      </c>
      <c r="F216" s="255" t="s">
        <v>296</v>
      </c>
      <c r="G216" s="256" t="s">
        <v>178</v>
      </c>
      <c r="H216" s="257">
        <v>3.6299999999999999</v>
      </c>
      <c r="I216" s="258"/>
      <c r="J216" s="259">
        <f>ROUND(I216*H216,2)</f>
        <v>0</v>
      </c>
      <c r="K216" s="255" t="s">
        <v>1</v>
      </c>
      <c r="L216" s="260"/>
      <c r="M216" s="261" t="s">
        <v>1</v>
      </c>
      <c r="N216" s="262" t="s">
        <v>41</v>
      </c>
      <c r="O216" s="90"/>
      <c r="P216" s="226">
        <f>O216*H216</f>
        <v>0</v>
      </c>
      <c r="Q216" s="226">
        <v>0</v>
      </c>
      <c r="R216" s="226">
        <f>Q216*H216</f>
        <v>0</v>
      </c>
      <c r="S216" s="226">
        <v>0</v>
      </c>
      <c r="T216" s="227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28" t="s">
        <v>175</v>
      </c>
      <c r="AT216" s="228" t="s">
        <v>189</v>
      </c>
      <c r="AU216" s="228" t="s">
        <v>86</v>
      </c>
      <c r="AY216" s="16" t="s">
        <v>134</v>
      </c>
      <c r="BE216" s="229">
        <f>IF(N216="základní",J216,0)</f>
        <v>0</v>
      </c>
      <c r="BF216" s="229">
        <f>IF(N216="snížená",J216,0)</f>
        <v>0</v>
      </c>
      <c r="BG216" s="229">
        <f>IF(N216="zákl. přenesená",J216,0)</f>
        <v>0</v>
      </c>
      <c r="BH216" s="229">
        <f>IF(N216="sníž. přenesená",J216,0)</f>
        <v>0</v>
      </c>
      <c r="BI216" s="229">
        <f>IF(N216="nulová",J216,0)</f>
        <v>0</v>
      </c>
      <c r="BJ216" s="16" t="s">
        <v>84</v>
      </c>
      <c r="BK216" s="229">
        <f>ROUND(I216*H216,2)</f>
        <v>0</v>
      </c>
      <c r="BL216" s="16" t="s">
        <v>140</v>
      </c>
      <c r="BM216" s="228" t="s">
        <v>571</v>
      </c>
    </row>
    <row r="217" s="2" customFormat="1">
      <c r="A217" s="37"/>
      <c r="B217" s="38"/>
      <c r="C217" s="39"/>
      <c r="D217" s="232" t="s">
        <v>194</v>
      </c>
      <c r="E217" s="39"/>
      <c r="F217" s="263" t="s">
        <v>298</v>
      </c>
      <c r="G217" s="39"/>
      <c r="H217" s="39"/>
      <c r="I217" s="264"/>
      <c r="J217" s="39"/>
      <c r="K217" s="39"/>
      <c r="L217" s="43"/>
      <c r="M217" s="265"/>
      <c r="N217" s="266"/>
      <c r="O217" s="90"/>
      <c r="P217" s="90"/>
      <c r="Q217" s="90"/>
      <c r="R217" s="90"/>
      <c r="S217" s="90"/>
      <c r="T217" s="91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6" t="s">
        <v>194</v>
      </c>
      <c r="AU217" s="16" t="s">
        <v>86</v>
      </c>
    </row>
    <row r="218" s="13" customFormat="1">
      <c r="A218" s="13"/>
      <c r="B218" s="230"/>
      <c r="C218" s="231"/>
      <c r="D218" s="232" t="s">
        <v>142</v>
      </c>
      <c r="E218" s="233" t="s">
        <v>1</v>
      </c>
      <c r="F218" s="234" t="s">
        <v>299</v>
      </c>
      <c r="G218" s="231"/>
      <c r="H218" s="235">
        <v>1.6990000000000001</v>
      </c>
      <c r="I218" s="236"/>
      <c r="J218" s="231"/>
      <c r="K218" s="231"/>
      <c r="L218" s="237"/>
      <c r="M218" s="238"/>
      <c r="N218" s="239"/>
      <c r="O218" s="239"/>
      <c r="P218" s="239"/>
      <c r="Q218" s="239"/>
      <c r="R218" s="239"/>
      <c r="S218" s="239"/>
      <c r="T218" s="240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1" t="s">
        <v>142</v>
      </c>
      <c r="AU218" s="241" t="s">
        <v>86</v>
      </c>
      <c r="AV218" s="13" t="s">
        <v>86</v>
      </c>
      <c r="AW218" s="13" t="s">
        <v>33</v>
      </c>
      <c r="AX218" s="13" t="s">
        <v>76</v>
      </c>
      <c r="AY218" s="241" t="s">
        <v>134</v>
      </c>
    </row>
    <row r="219" s="13" customFormat="1">
      <c r="A219" s="13"/>
      <c r="B219" s="230"/>
      <c r="C219" s="231"/>
      <c r="D219" s="232" t="s">
        <v>142</v>
      </c>
      <c r="E219" s="233" t="s">
        <v>1</v>
      </c>
      <c r="F219" s="234" t="s">
        <v>300</v>
      </c>
      <c r="G219" s="231"/>
      <c r="H219" s="235">
        <v>1.1080000000000001</v>
      </c>
      <c r="I219" s="236"/>
      <c r="J219" s="231"/>
      <c r="K219" s="231"/>
      <c r="L219" s="237"/>
      <c r="M219" s="238"/>
      <c r="N219" s="239"/>
      <c r="O219" s="239"/>
      <c r="P219" s="239"/>
      <c r="Q219" s="239"/>
      <c r="R219" s="239"/>
      <c r="S219" s="239"/>
      <c r="T219" s="240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1" t="s">
        <v>142</v>
      </c>
      <c r="AU219" s="241" t="s">
        <v>86</v>
      </c>
      <c r="AV219" s="13" t="s">
        <v>86</v>
      </c>
      <c r="AW219" s="13" t="s">
        <v>33</v>
      </c>
      <c r="AX219" s="13" t="s">
        <v>76</v>
      </c>
      <c r="AY219" s="241" t="s">
        <v>134</v>
      </c>
    </row>
    <row r="220" s="13" customFormat="1">
      <c r="A220" s="13"/>
      <c r="B220" s="230"/>
      <c r="C220" s="231"/>
      <c r="D220" s="232" t="s">
        <v>142</v>
      </c>
      <c r="E220" s="233" t="s">
        <v>1</v>
      </c>
      <c r="F220" s="234" t="s">
        <v>301</v>
      </c>
      <c r="G220" s="231"/>
      <c r="H220" s="235">
        <v>0.26300000000000001</v>
      </c>
      <c r="I220" s="236"/>
      <c r="J220" s="231"/>
      <c r="K220" s="231"/>
      <c r="L220" s="237"/>
      <c r="M220" s="238"/>
      <c r="N220" s="239"/>
      <c r="O220" s="239"/>
      <c r="P220" s="239"/>
      <c r="Q220" s="239"/>
      <c r="R220" s="239"/>
      <c r="S220" s="239"/>
      <c r="T220" s="240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1" t="s">
        <v>142</v>
      </c>
      <c r="AU220" s="241" t="s">
        <v>86</v>
      </c>
      <c r="AV220" s="13" t="s">
        <v>86</v>
      </c>
      <c r="AW220" s="13" t="s">
        <v>33</v>
      </c>
      <c r="AX220" s="13" t="s">
        <v>76</v>
      </c>
      <c r="AY220" s="241" t="s">
        <v>134</v>
      </c>
    </row>
    <row r="221" s="13" customFormat="1">
      <c r="A221" s="13"/>
      <c r="B221" s="230"/>
      <c r="C221" s="231"/>
      <c r="D221" s="232" t="s">
        <v>142</v>
      </c>
      <c r="E221" s="233" t="s">
        <v>1</v>
      </c>
      <c r="F221" s="234" t="s">
        <v>302</v>
      </c>
      <c r="G221" s="231"/>
      <c r="H221" s="235">
        <v>0.56000000000000005</v>
      </c>
      <c r="I221" s="236"/>
      <c r="J221" s="231"/>
      <c r="K221" s="231"/>
      <c r="L221" s="237"/>
      <c r="M221" s="238"/>
      <c r="N221" s="239"/>
      <c r="O221" s="239"/>
      <c r="P221" s="239"/>
      <c r="Q221" s="239"/>
      <c r="R221" s="239"/>
      <c r="S221" s="239"/>
      <c r="T221" s="240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1" t="s">
        <v>142</v>
      </c>
      <c r="AU221" s="241" t="s">
        <v>86</v>
      </c>
      <c r="AV221" s="13" t="s">
        <v>86</v>
      </c>
      <c r="AW221" s="13" t="s">
        <v>33</v>
      </c>
      <c r="AX221" s="13" t="s">
        <v>76</v>
      </c>
      <c r="AY221" s="241" t="s">
        <v>134</v>
      </c>
    </row>
    <row r="222" s="14" customFormat="1">
      <c r="A222" s="14"/>
      <c r="B222" s="242"/>
      <c r="C222" s="243"/>
      <c r="D222" s="232" t="s">
        <v>142</v>
      </c>
      <c r="E222" s="244" t="s">
        <v>1</v>
      </c>
      <c r="F222" s="245" t="s">
        <v>144</v>
      </c>
      <c r="G222" s="243"/>
      <c r="H222" s="246">
        <v>3.6300000000000003</v>
      </c>
      <c r="I222" s="247"/>
      <c r="J222" s="243"/>
      <c r="K222" s="243"/>
      <c r="L222" s="248"/>
      <c r="M222" s="249"/>
      <c r="N222" s="250"/>
      <c r="O222" s="250"/>
      <c r="P222" s="250"/>
      <c r="Q222" s="250"/>
      <c r="R222" s="250"/>
      <c r="S222" s="250"/>
      <c r="T222" s="251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2" t="s">
        <v>142</v>
      </c>
      <c r="AU222" s="252" t="s">
        <v>86</v>
      </c>
      <c r="AV222" s="14" t="s">
        <v>140</v>
      </c>
      <c r="AW222" s="14" t="s">
        <v>33</v>
      </c>
      <c r="AX222" s="14" t="s">
        <v>84</v>
      </c>
      <c r="AY222" s="252" t="s">
        <v>134</v>
      </c>
    </row>
    <row r="223" s="2" customFormat="1">
      <c r="A223" s="37"/>
      <c r="B223" s="38"/>
      <c r="C223" s="253" t="s">
        <v>290</v>
      </c>
      <c r="D223" s="253" t="s">
        <v>189</v>
      </c>
      <c r="E223" s="254" t="s">
        <v>304</v>
      </c>
      <c r="F223" s="255" t="s">
        <v>305</v>
      </c>
      <c r="G223" s="256" t="s">
        <v>306</v>
      </c>
      <c r="H223" s="257">
        <v>2</v>
      </c>
      <c r="I223" s="258"/>
      <c r="J223" s="259">
        <f>ROUND(I223*H223,2)</f>
        <v>0</v>
      </c>
      <c r="K223" s="255" t="s">
        <v>148</v>
      </c>
      <c r="L223" s="260"/>
      <c r="M223" s="261" t="s">
        <v>1</v>
      </c>
      <c r="N223" s="262" t="s">
        <v>41</v>
      </c>
      <c r="O223" s="90"/>
      <c r="P223" s="226">
        <f>O223*H223</f>
        <v>0</v>
      </c>
      <c r="Q223" s="226">
        <v>0.023</v>
      </c>
      <c r="R223" s="226">
        <f>Q223*H223</f>
        <v>0.045999999999999999</v>
      </c>
      <c r="S223" s="226">
        <v>0</v>
      </c>
      <c r="T223" s="227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28" t="s">
        <v>175</v>
      </c>
      <c r="AT223" s="228" t="s">
        <v>189</v>
      </c>
      <c r="AU223" s="228" t="s">
        <v>86</v>
      </c>
      <c r="AY223" s="16" t="s">
        <v>134</v>
      </c>
      <c r="BE223" s="229">
        <f>IF(N223="základní",J223,0)</f>
        <v>0</v>
      </c>
      <c r="BF223" s="229">
        <f>IF(N223="snížená",J223,0)</f>
        <v>0</v>
      </c>
      <c r="BG223" s="229">
        <f>IF(N223="zákl. přenesená",J223,0)</f>
        <v>0</v>
      </c>
      <c r="BH223" s="229">
        <f>IF(N223="sníž. přenesená",J223,0)</f>
        <v>0</v>
      </c>
      <c r="BI223" s="229">
        <f>IF(N223="nulová",J223,0)</f>
        <v>0</v>
      </c>
      <c r="BJ223" s="16" t="s">
        <v>84</v>
      </c>
      <c r="BK223" s="229">
        <f>ROUND(I223*H223,2)</f>
        <v>0</v>
      </c>
      <c r="BL223" s="16" t="s">
        <v>140</v>
      </c>
      <c r="BM223" s="228" t="s">
        <v>572</v>
      </c>
    </row>
    <row r="224" s="2" customFormat="1" ht="33" customHeight="1">
      <c r="A224" s="37"/>
      <c r="B224" s="38"/>
      <c r="C224" s="217" t="s">
        <v>294</v>
      </c>
      <c r="D224" s="217" t="s">
        <v>136</v>
      </c>
      <c r="E224" s="218" t="s">
        <v>271</v>
      </c>
      <c r="F224" s="219" t="s">
        <v>272</v>
      </c>
      <c r="G224" s="220" t="s">
        <v>139</v>
      </c>
      <c r="H224" s="221">
        <v>42.299999999999997</v>
      </c>
      <c r="I224" s="222"/>
      <c r="J224" s="223">
        <f>ROUND(I224*H224,2)</f>
        <v>0</v>
      </c>
      <c r="K224" s="219" t="s">
        <v>148</v>
      </c>
      <c r="L224" s="43"/>
      <c r="M224" s="224" t="s">
        <v>1</v>
      </c>
      <c r="N224" s="225" t="s">
        <v>41</v>
      </c>
      <c r="O224" s="90"/>
      <c r="P224" s="226">
        <f>O224*H224</f>
        <v>0</v>
      </c>
      <c r="Q224" s="226">
        <v>0</v>
      </c>
      <c r="R224" s="226">
        <f>Q224*H224</f>
        <v>0</v>
      </c>
      <c r="S224" s="226">
        <v>0.064000000000000001</v>
      </c>
      <c r="T224" s="227">
        <f>S224*H224</f>
        <v>2.7071999999999998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28" t="s">
        <v>140</v>
      </c>
      <c r="AT224" s="228" t="s">
        <v>136</v>
      </c>
      <c r="AU224" s="228" t="s">
        <v>86</v>
      </c>
      <c r="AY224" s="16" t="s">
        <v>134</v>
      </c>
      <c r="BE224" s="229">
        <f>IF(N224="základní",J224,0)</f>
        <v>0</v>
      </c>
      <c r="BF224" s="229">
        <f>IF(N224="snížená",J224,0)</f>
        <v>0</v>
      </c>
      <c r="BG224" s="229">
        <f>IF(N224="zákl. přenesená",J224,0)</f>
        <v>0</v>
      </c>
      <c r="BH224" s="229">
        <f>IF(N224="sníž. přenesená",J224,0)</f>
        <v>0</v>
      </c>
      <c r="BI224" s="229">
        <f>IF(N224="nulová",J224,0)</f>
        <v>0</v>
      </c>
      <c r="BJ224" s="16" t="s">
        <v>84</v>
      </c>
      <c r="BK224" s="229">
        <f>ROUND(I224*H224,2)</f>
        <v>0</v>
      </c>
      <c r="BL224" s="16" t="s">
        <v>140</v>
      </c>
      <c r="BM224" s="228" t="s">
        <v>573</v>
      </c>
    </row>
    <row r="225" s="2" customFormat="1">
      <c r="A225" s="37"/>
      <c r="B225" s="38"/>
      <c r="C225" s="39"/>
      <c r="D225" s="232" t="s">
        <v>194</v>
      </c>
      <c r="E225" s="39"/>
      <c r="F225" s="263" t="s">
        <v>274</v>
      </c>
      <c r="G225" s="39"/>
      <c r="H225" s="39"/>
      <c r="I225" s="264"/>
      <c r="J225" s="39"/>
      <c r="K225" s="39"/>
      <c r="L225" s="43"/>
      <c r="M225" s="265"/>
      <c r="N225" s="266"/>
      <c r="O225" s="90"/>
      <c r="P225" s="90"/>
      <c r="Q225" s="90"/>
      <c r="R225" s="90"/>
      <c r="S225" s="90"/>
      <c r="T225" s="91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6" t="s">
        <v>194</v>
      </c>
      <c r="AU225" s="16" t="s">
        <v>86</v>
      </c>
    </row>
    <row r="226" s="13" customFormat="1">
      <c r="A226" s="13"/>
      <c r="B226" s="230"/>
      <c r="C226" s="231"/>
      <c r="D226" s="232" t="s">
        <v>142</v>
      </c>
      <c r="E226" s="233" t="s">
        <v>1</v>
      </c>
      <c r="F226" s="234" t="s">
        <v>275</v>
      </c>
      <c r="G226" s="231"/>
      <c r="H226" s="235">
        <v>42.299999999999997</v>
      </c>
      <c r="I226" s="236"/>
      <c r="J226" s="231"/>
      <c r="K226" s="231"/>
      <c r="L226" s="237"/>
      <c r="M226" s="238"/>
      <c r="N226" s="239"/>
      <c r="O226" s="239"/>
      <c r="P226" s="239"/>
      <c r="Q226" s="239"/>
      <c r="R226" s="239"/>
      <c r="S226" s="239"/>
      <c r="T226" s="240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1" t="s">
        <v>142</v>
      </c>
      <c r="AU226" s="241" t="s">
        <v>86</v>
      </c>
      <c r="AV226" s="13" t="s">
        <v>86</v>
      </c>
      <c r="AW226" s="13" t="s">
        <v>33</v>
      </c>
      <c r="AX226" s="13" t="s">
        <v>76</v>
      </c>
      <c r="AY226" s="241" t="s">
        <v>134</v>
      </c>
    </row>
    <row r="227" s="14" customFormat="1">
      <c r="A227" s="14"/>
      <c r="B227" s="242"/>
      <c r="C227" s="243"/>
      <c r="D227" s="232" t="s">
        <v>142</v>
      </c>
      <c r="E227" s="244" t="s">
        <v>1</v>
      </c>
      <c r="F227" s="245" t="s">
        <v>144</v>
      </c>
      <c r="G227" s="243"/>
      <c r="H227" s="246">
        <v>42.299999999999997</v>
      </c>
      <c r="I227" s="247"/>
      <c r="J227" s="243"/>
      <c r="K227" s="243"/>
      <c r="L227" s="248"/>
      <c r="M227" s="249"/>
      <c r="N227" s="250"/>
      <c r="O227" s="250"/>
      <c r="P227" s="250"/>
      <c r="Q227" s="250"/>
      <c r="R227" s="250"/>
      <c r="S227" s="250"/>
      <c r="T227" s="251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2" t="s">
        <v>142</v>
      </c>
      <c r="AU227" s="252" t="s">
        <v>86</v>
      </c>
      <c r="AV227" s="14" t="s">
        <v>140</v>
      </c>
      <c r="AW227" s="14" t="s">
        <v>33</v>
      </c>
      <c r="AX227" s="14" t="s">
        <v>84</v>
      </c>
      <c r="AY227" s="252" t="s">
        <v>134</v>
      </c>
    </row>
    <row r="228" s="2" customFormat="1">
      <c r="A228" s="37"/>
      <c r="B228" s="38"/>
      <c r="C228" s="217" t="s">
        <v>303</v>
      </c>
      <c r="D228" s="217" t="s">
        <v>136</v>
      </c>
      <c r="E228" s="218" t="s">
        <v>277</v>
      </c>
      <c r="F228" s="219" t="s">
        <v>278</v>
      </c>
      <c r="G228" s="220" t="s">
        <v>139</v>
      </c>
      <c r="H228" s="221">
        <v>5</v>
      </c>
      <c r="I228" s="222"/>
      <c r="J228" s="223">
        <f>ROUND(I228*H228,2)</f>
        <v>0</v>
      </c>
      <c r="K228" s="219" t="s">
        <v>148</v>
      </c>
      <c r="L228" s="43"/>
      <c r="M228" s="224" t="s">
        <v>1</v>
      </c>
      <c r="N228" s="225" t="s">
        <v>41</v>
      </c>
      <c r="O228" s="90"/>
      <c r="P228" s="226">
        <f>O228*H228</f>
        <v>0</v>
      </c>
      <c r="Q228" s="226">
        <v>0.054244399999999998</v>
      </c>
      <c r="R228" s="226">
        <f>Q228*H228</f>
        <v>0.27122199999999996</v>
      </c>
      <c r="S228" s="226">
        <v>0</v>
      </c>
      <c r="T228" s="227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28" t="s">
        <v>140</v>
      </c>
      <c r="AT228" s="228" t="s">
        <v>136</v>
      </c>
      <c r="AU228" s="228" t="s">
        <v>86</v>
      </c>
      <c r="AY228" s="16" t="s">
        <v>134</v>
      </c>
      <c r="BE228" s="229">
        <f>IF(N228="základní",J228,0)</f>
        <v>0</v>
      </c>
      <c r="BF228" s="229">
        <f>IF(N228="snížená",J228,0)</f>
        <v>0</v>
      </c>
      <c r="BG228" s="229">
        <f>IF(N228="zákl. přenesená",J228,0)</f>
        <v>0</v>
      </c>
      <c r="BH228" s="229">
        <f>IF(N228="sníž. přenesená",J228,0)</f>
        <v>0</v>
      </c>
      <c r="BI228" s="229">
        <f>IF(N228="nulová",J228,0)</f>
        <v>0</v>
      </c>
      <c r="BJ228" s="16" t="s">
        <v>84</v>
      </c>
      <c r="BK228" s="229">
        <f>ROUND(I228*H228,2)</f>
        <v>0</v>
      </c>
      <c r="BL228" s="16" t="s">
        <v>140</v>
      </c>
      <c r="BM228" s="228" t="s">
        <v>574</v>
      </c>
    </row>
    <row r="229" s="13" customFormat="1">
      <c r="A229" s="13"/>
      <c r="B229" s="230"/>
      <c r="C229" s="231"/>
      <c r="D229" s="232" t="s">
        <v>142</v>
      </c>
      <c r="E229" s="233" t="s">
        <v>1</v>
      </c>
      <c r="F229" s="234" t="s">
        <v>160</v>
      </c>
      <c r="G229" s="231"/>
      <c r="H229" s="235">
        <v>5</v>
      </c>
      <c r="I229" s="236"/>
      <c r="J229" s="231"/>
      <c r="K229" s="231"/>
      <c r="L229" s="237"/>
      <c r="M229" s="238"/>
      <c r="N229" s="239"/>
      <c r="O229" s="239"/>
      <c r="P229" s="239"/>
      <c r="Q229" s="239"/>
      <c r="R229" s="239"/>
      <c r="S229" s="239"/>
      <c r="T229" s="240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1" t="s">
        <v>142</v>
      </c>
      <c r="AU229" s="241" t="s">
        <v>86</v>
      </c>
      <c r="AV229" s="13" t="s">
        <v>86</v>
      </c>
      <c r="AW229" s="13" t="s">
        <v>33</v>
      </c>
      <c r="AX229" s="13" t="s">
        <v>76</v>
      </c>
      <c r="AY229" s="241" t="s">
        <v>134</v>
      </c>
    </row>
    <row r="230" s="14" customFormat="1">
      <c r="A230" s="14"/>
      <c r="B230" s="242"/>
      <c r="C230" s="243"/>
      <c r="D230" s="232" t="s">
        <v>142</v>
      </c>
      <c r="E230" s="244" t="s">
        <v>1</v>
      </c>
      <c r="F230" s="245" t="s">
        <v>144</v>
      </c>
      <c r="G230" s="243"/>
      <c r="H230" s="246">
        <v>5</v>
      </c>
      <c r="I230" s="247"/>
      <c r="J230" s="243"/>
      <c r="K230" s="243"/>
      <c r="L230" s="248"/>
      <c r="M230" s="249"/>
      <c r="N230" s="250"/>
      <c r="O230" s="250"/>
      <c r="P230" s="250"/>
      <c r="Q230" s="250"/>
      <c r="R230" s="250"/>
      <c r="S230" s="250"/>
      <c r="T230" s="251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2" t="s">
        <v>142</v>
      </c>
      <c r="AU230" s="252" t="s">
        <v>86</v>
      </c>
      <c r="AV230" s="14" t="s">
        <v>140</v>
      </c>
      <c r="AW230" s="14" t="s">
        <v>33</v>
      </c>
      <c r="AX230" s="14" t="s">
        <v>84</v>
      </c>
      <c r="AY230" s="252" t="s">
        <v>134</v>
      </c>
    </row>
    <row r="231" s="2" customFormat="1">
      <c r="A231" s="37"/>
      <c r="B231" s="38"/>
      <c r="C231" s="217" t="s">
        <v>308</v>
      </c>
      <c r="D231" s="217" t="s">
        <v>136</v>
      </c>
      <c r="E231" s="218" t="s">
        <v>281</v>
      </c>
      <c r="F231" s="219" t="s">
        <v>282</v>
      </c>
      <c r="G231" s="220" t="s">
        <v>139</v>
      </c>
      <c r="H231" s="221">
        <v>42.299999999999997</v>
      </c>
      <c r="I231" s="222"/>
      <c r="J231" s="223">
        <f>ROUND(I231*H231,2)</f>
        <v>0</v>
      </c>
      <c r="K231" s="219" t="s">
        <v>148</v>
      </c>
      <c r="L231" s="43"/>
      <c r="M231" s="224" t="s">
        <v>1</v>
      </c>
      <c r="N231" s="225" t="s">
        <v>41</v>
      </c>
      <c r="O231" s="90"/>
      <c r="P231" s="226">
        <f>O231*H231</f>
        <v>0</v>
      </c>
      <c r="Q231" s="226">
        <v>0.0022486699999999999</v>
      </c>
      <c r="R231" s="226">
        <f>Q231*H231</f>
        <v>0.095118740999999993</v>
      </c>
      <c r="S231" s="226">
        <v>0</v>
      </c>
      <c r="T231" s="227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28" t="s">
        <v>140</v>
      </c>
      <c r="AT231" s="228" t="s">
        <v>136</v>
      </c>
      <c r="AU231" s="228" t="s">
        <v>86</v>
      </c>
      <c r="AY231" s="16" t="s">
        <v>134</v>
      </c>
      <c r="BE231" s="229">
        <f>IF(N231="základní",J231,0)</f>
        <v>0</v>
      </c>
      <c r="BF231" s="229">
        <f>IF(N231="snížená",J231,0)</f>
        <v>0</v>
      </c>
      <c r="BG231" s="229">
        <f>IF(N231="zákl. přenesená",J231,0)</f>
        <v>0</v>
      </c>
      <c r="BH231" s="229">
        <f>IF(N231="sníž. přenesená",J231,0)</f>
        <v>0</v>
      </c>
      <c r="BI231" s="229">
        <f>IF(N231="nulová",J231,0)</f>
        <v>0</v>
      </c>
      <c r="BJ231" s="16" t="s">
        <v>84</v>
      </c>
      <c r="BK231" s="229">
        <f>ROUND(I231*H231,2)</f>
        <v>0</v>
      </c>
      <c r="BL231" s="16" t="s">
        <v>140</v>
      </c>
      <c r="BM231" s="228" t="s">
        <v>575</v>
      </c>
    </row>
    <row r="232" s="2" customFormat="1">
      <c r="A232" s="37"/>
      <c r="B232" s="38"/>
      <c r="C232" s="39"/>
      <c r="D232" s="232" t="s">
        <v>194</v>
      </c>
      <c r="E232" s="39"/>
      <c r="F232" s="263" t="s">
        <v>274</v>
      </c>
      <c r="G232" s="39"/>
      <c r="H232" s="39"/>
      <c r="I232" s="264"/>
      <c r="J232" s="39"/>
      <c r="K232" s="39"/>
      <c r="L232" s="43"/>
      <c r="M232" s="265"/>
      <c r="N232" s="266"/>
      <c r="O232" s="90"/>
      <c r="P232" s="90"/>
      <c r="Q232" s="90"/>
      <c r="R232" s="90"/>
      <c r="S232" s="90"/>
      <c r="T232" s="91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194</v>
      </c>
      <c r="AU232" s="16" t="s">
        <v>86</v>
      </c>
    </row>
    <row r="233" s="2" customFormat="1">
      <c r="A233" s="37"/>
      <c r="B233" s="38"/>
      <c r="C233" s="253" t="s">
        <v>313</v>
      </c>
      <c r="D233" s="253" t="s">
        <v>189</v>
      </c>
      <c r="E233" s="254" t="s">
        <v>285</v>
      </c>
      <c r="F233" s="255" t="s">
        <v>286</v>
      </c>
      <c r="G233" s="256" t="s">
        <v>178</v>
      </c>
      <c r="H233" s="257">
        <v>0.54400000000000004</v>
      </c>
      <c r="I233" s="258"/>
      <c r="J233" s="259">
        <f>ROUND(I233*H233,2)</f>
        <v>0</v>
      </c>
      <c r="K233" s="255" t="s">
        <v>1</v>
      </c>
      <c r="L233" s="260"/>
      <c r="M233" s="261" t="s">
        <v>1</v>
      </c>
      <c r="N233" s="262" t="s">
        <v>41</v>
      </c>
      <c r="O233" s="90"/>
      <c r="P233" s="226">
        <f>O233*H233</f>
        <v>0</v>
      </c>
      <c r="Q233" s="226">
        <v>0</v>
      </c>
      <c r="R233" s="226">
        <f>Q233*H233</f>
        <v>0</v>
      </c>
      <c r="S233" s="226">
        <v>0</v>
      </c>
      <c r="T233" s="227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28" t="s">
        <v>175</v>
      </c>
      <c r="AT233" s="228" t="s">
        <v>189</v>
      </c>
      <c r="AU233" s="228" t="s">
        <v>86</v>
      </c>
      <c r="AY233" s="16" t="s">
        <v>134</v>
      </c>
      <c r="BE233" s="229">
        <f>IF(N233="základní",J233,0)</f>
        <v>0</v>
      </c>
      <c r="BF233" s="229">
        <f>IF(N233="snížená",J233,0)</f>
        <v>0</v>
      </c>
      <c r="BG233" s="229">
        <f>IF(N233="zákl. přenesená",J233,0)</f>
        <v>0</v>
      </c>
      <c r="BH233" s="229">
        <f>IF(N233="sníž. přenesená",J233,0)</f>
        <v>0</v>
      </c>
      <c r="BI233" s="229">
        <f>IF(N233="nulová",J233,0)</f>
        <v>0</v>
      </c>
      <c r="BJ233" s="16" t="s">
        <v>84</v>
      </c>
      <c r="BK233" s="229">
        <f>ROUND(I233*H233,2)</f>
        <v>0</v>
      </c>
      <c r="BL233" s="16" t="s">
        <v>140</v>
      </c>
      <c r="BM233" s="228" t="s">
        <v>576</v>
      </c>
    </row>
    <row r="234" s="2" customFormat="1">
      <c r="A234" s="37"/>
      <c r="B234" s="38"/>
      <c r="C234" s="39"/>
      <c r="D234" s="232" t="s">
        <v>194</v>
      </c>
      <c r="E234" s="39"/>
      <c r="F234" s="263" t="s">
        <v>288</v>
      </c>
      <c r="G234" s="39"/>
      <c r="H234" s="39"/>
      <c r="I234" s="264"/>
      <c r="J234" s="39"/>
      <c r="K234" s="39"/>
      <c r="L234" s="43"/>
      <c r="M234" s="265"/>
      <c r="N234" s="266"/>
      <c r="O234" s="90"/>
      <c r="P234" s="90"/>
      <c r="Q234" s="90"/>
      <c r="R234" s="90"/>
      <c r="S234" s="90"/>
      <c r="T234" s="91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6" t="s">
        <v>194</v>
      </c>
      <c r="AU234" s="16" t="s">
        <v>86</v>
      </c>
    </row>
    <row r="235" s="13" customFormat="1">
      <c r="A235" s="13"/>
      <c r="B235" s="230"/>
      <c r="C235" s="231"/>
      <c r="D235" s="232" t="s">
        <v>142</v>
      </c>
      <c r="E235" s="233" t="s">
        <v>1</v>
      </c>
      <c r="F235" s="234" t="s">
        <v>289</v>
      </c>
      <c r="G235" s="231"/>
      <c r="H235" s="235">
        <v>0.54400000000000004</v>
      </c>
      <c r="I235" s="236"/>
      <c r="J235" s="231"/>
      <c r="K235" s="231"/>
      <c r="L235" s="237"/>
      <c r="M235" s="238"/>
      <c r="N235" s="239"/>
      <c r="O235" s="239"/>
      <c r="P235" s="239"/>
      <c r="Q235" s="239"/>
      <c r="R235" s="239"/>
      <c r="S235" s="239"/>
      <c r="T235" s="240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1" t="s">
        <v>142</v>
      </c>
      <c r="AU235" s="241" t="s">
        <v>86</v>
      </c>
      <c r="AV235" s="13" t="s">
        <v>86</v>
      </c>
      <c r="AW235" s="13" t="s">
        <v>33</v>
      </c>
      <c r="AX235" s="13" t="s">
        <v>76</v>
      </c>
      <c r="AY235" s="241" t="s">
        <v>134</v>
      </c>
    </row>
    <row r="236" s="14" customFormat="1">
      <c r="A236" s="14"/>
      <c r="B236" s="242"/>
      <c r="C236" s="243"/>
      <c r="D236" s="232" t="s">
        <v>142</v>
      </c>
      <c r="E236" s="244" t="s">
        <v>1</v>
      </c>
      <c r="F236" s="245" t="s">
        <v>144</v>
      </c>
      <c r="G236" s="243"/>
      <c r="H236" s="246">
        <v>0.54400000000000004</v>
      </c>
      <c r="I236" s="247"/>
      <c r="J236" s="243"/>
      <c r="K236" s="243"/>
      <c r="L236" s="248"/>
      <c r="M236" s="249"/>
      <c r="N236" s="250"/>
      <c r="O236" s="250"/>
      <c r="P236" s="250"/>
      <c r="Q236" s="250"/>
      <c r="R236" s="250"/>
      <c r="S236" s="250"/>
      <c r="T236" s="251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2" t="s">
        <v>142</v>
      </c>
      <c r="AU236" s="252" t="s">
        <v>86</v>
      </c>
      <c r="AV236" s="14" t="s">
        <v>140</v>
      </c>
      <c r="AW236" s="14" t="s">
        <v>33</v>
      </c>
      <c r="AX236" s="14" t="s">
        <v>84</v>
      </c>
      <c r="AY236" s="252" t="s">
        <v>134</v>
      </c>
    </row>
    <row r="237" s="2" customFormat="1" ht="21.75" customHeight="1">
      <c r="A237" s="37"/>
      <c r="B237" s="38"/>
      <c r="C237" s="217" t="s">
        <v>143</v>
      </c>
      <c r="D237" s="217" t="s">
        <v>136</v>
      </c>
      <c r="E237" s="218" t="s">
        <v>309</v>
      </c>
      <c r="F237" s="219" t="s">
        <v>310</v>
      </c>
      <c r="G237" s="220" t="s">
        <v>185</v>
      </c>
      <c r="H237" s="221">
        <v>8</v>
      </c>
      <c r="I237" s="222"/>
      <c r="J237" s="223">
        <f>ROUND(I237*H237,2)</f>
        <v>0</v>
      </c>
      <c r="K237" s="219" t="s">
        <v>148</v>
      </c>
      <c r="L237" s="43"/>
      <c r="M237" s="224" t="s">
        <v>1</v>
      </c>
      <c r="N237" s="225" t="s">
        <v>41</v>
      </c>
      <c r="O237" s="90"/>
      <c r="P237" s="226">
        <f>O237*H237</f>
        <v>0</v>
      </c>
      <c r="Q237" s="226">
        <v>6.0000000000000002E-05</v>
      </c>
      <c r="R237" s="226">
        <f>Q237*H237</f>
        <v>0.00048000000000000001</v>
      </c>
      <c r="S237" s="226">
        <v>0</v>
      </c>
      <c r="T237" s="227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28" t="s">
        <v>140</v>
      </c>
      <c r="AT237" s="228" t="s">
        <v>136</v>
      </c>
      <c r="AU237" s="228" t="s">
        <v>86</v>
      </c>
      <c r="AY237" s="16" t="s">
        <v>134</v>
      </c>
      <c r="BE237" s="229">
        <f>IF(N237="základní",J237,0)</f>
        <v>0</v>
      </c>
      <c r="BF237" s="229">
        <f>IF(N237="snížená",J237,0)</f>
        <v>0</v>
      </c>
      <c r="BG237" s="229">
        <f>IF(N237="zákl. přenesená",J237,0)</f>
        <v>0</v>
      </c>
      <c r="BH237" s="229">
        <f>IF(N237="sníž. přenesená",J237,0)</f>
        <v>0</v>
      </c>
      <c r="BI237" s="229">
        <f>IF(N237="nulová",J237,0)</f>
        <v>0</v>
      </c>
      <c r="BJ237" s="16" t="s">
        <v>84</v>
      </c>
      <c r="BK237" s="229">
        <f>ROUND(I237*H237,2)</f>
        <v>0</v>
      </c>
      <c r="BL237" s="16" t="s">
        <v>140</v>
      </c>
      <c r="BM237" s="228" t="s">
        <v>577</v>
      </c>
    </row>
    <row r="238" s="13" customFormat="1">
      <c r="A238" s="13"/>
      <c r="B238" s="230"/>
      <c r="C238" s="231"/>
      <c r="D238" s="232" t="s">
        <v>142</v>
      </c>
      <c r="E238" s="233" t="s">
        <v>1</v>
      </c>
      <c r="F238" s="234" t="s">
        <v>312</v>
      </c>
      <c r="G238" s="231"/>
      <c r="H238" s="235">
        <v>8</v>
      </c>
      <c r="I238" s="236"/>
      <c r="J238" s="231"/>
      <c r="K238" s="231"/>
      <c r="L238" s="237"/>
      <c r="M238" s="238"/>
      <c r="N238" s="239"/>
      <c r="O238" s="239"/>
      <c r="P238" s="239"/>
      <c r="Q238" s="239"/>
      <c r="R238" s="239"/>
      <c r="S238" s="239"/>
      <c r="T238" s="240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1" t="s">
        <v>142</v>
      </c>
      <c r="AU238" s="241" t="s">
        <v>86</v>
      </c>
      <c r="AV238" s="13" t="s">
        <v>86</v>
      </c>
      <c r="AW238" s="13" t="s">
        <v>33</v>
      </c>
      <c r="AX238" s="13" t="s">
        <v>76</v>
      </c>
      <c r="AY238" s="241" t="s">
        <v>134</v>
      </c>
    </row>
    <row r="239" s="14" customFormat="1">
      <c r="A239" s="14"/>
      <c r="B239" s="242"/>
      <c r="C239" s="243"/>
      <c r="D239" s="232" t="s">
        <v>142</v>
      </c>
      <c r="E239" s="244" t="s">
        <v>1</v>
      </c>
      <c r="F239" s="245" t="s">
        <v>144</v>
      </c>
      <c r="G239" s="243"/>
      <c r="H239" s="246">
        <v>8</v>
      </c>
      <c r="I239" s="247"/>
      <c r="J239" s="243"/>
      <c r="K239" s="243"/>
      <c r="L239" s="248"/>
      <c r="M239" s="249"/>
      <c r="N239" s="250"/>
      <c r="O239" s="250"/>
      <c r="P239" s="250"/>
      <c r="Q239" s="250"/>
      <c r="R239" s="250"/>
      <c r="S239" s="250"/>
      <c r="T239" s="251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2" t="s">
        <v>142</v>
      </c>
      <c r="AU239" s="252" t="s">
        <v>86</v>
      </c>
      <c r="AV239" s="14" t="s">
        <v>140</v>
      </c>
      <c r="AW239" s="14" t="s">
        <v>33</v>
      </c>
      <c r="AX239" s="14" t="s">
        <v>84</v>
      </c>
      <c r="AY239" s="252" t="s">
        <v>134</v>
      </c>
    </row>
    <row r="240" s="2" customFormat="1">
      <c r="A240" s="37"/>
      <c r="B240" s="38"/>
      <c r="C240" s="217" t="s">
        <v>321</v>
      </c>
      <c r="D240" s="217" t="s">
        <v>136</v>
      </c>
      <c r="E240" s="218" t="s">
        <v>314</v>
      </c>
      <c r="F240" s="219" t="s">
        <v>315</v>
      </c>
      <c r="G240" s="220" t="s">
        <v>185</v>
      </c>
      <c r="H240" s="221">
        <v>8</v>
      </c>
      <c r="I240" s="222"/>
      <c r="J240" s="223">
        <f>ROUND(I240*H240,2)</f>
        <v>0</v>
      </c>
      <c r="K240" s="219" t="s">
        <v>148</v>
      </c>
      <c r="L240" s="43"/>
      <c r="M240" s="224" t="s">
        <v>1</v>
      </c>
      <c r="N240" s="225" t="s">
        <v>41</v>
      </c>
      <c r="O240" s="90"/>
      <c r="P240" s="226">
        <f>O240*H240</f>
        <v>0</v>
      </c>
      <c r="Q240" s="226">
        <v>0.36965999999999999</v>
      </c>
      <c r="R240" s="226">
        <f>Q240*H240</f>
        <v>2.9572799999999999</v>
      </c>
      <c r="S240" s="226">
        <v>0</v>
      </c>
      <c r="T240" s="227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28" t="s">
        <v>140</v>
      </c>
      <c r="AT240" s="228" t="s">
        <v>136</v>
      </c>
      <c r="AU240" s="228" t="s">
        <v>86</v>
      </c>
      <c r="AY240" s="16" t="s">
        <v>134</v>
      </c>
      <c r="BE240" s="229">
        <f>IF(N240="základní",J240,0)</f>
        <v>0</v>
      </c>
      <c r="BF240" s="229">
        <f>IF(N240="snížená",J240,0)</f>
        <v>0</v>
      </c>
      <c r="BG240" s="229">
        <f>IF(N240="zákl. přenesená",J240,0)</f>
        <v>0</v>
      </c>
      <c r="BH240" s="229">
        <f>IF(N240="sníž. přenesená",J240,0)</f>
        <v>0</v>
      </c>
      <c r="BI240" s="229">
        <f>IF(N240="nulová",J240,0)</f>
        <v>0</v>
      </c>
      <c r="BJ240" s="16" t="s">
        <v>84</v>
      </c>
      <c r="BK240" s="229">
        <f>ROUND(I240*H240,2)</f>
        <v>0</v>
      </c>
      <c r="BL240" s="16" t="s">
        <v>140</v>
      </c>
      <c r="BM240" s="228" t="s">
        <v>578</v>
      </c>
    </row>
    <row r="241" s="13" customFormat="1">
      <c r="A241" s="13"/>
      <c r="B241" s="230"/>
      <c r="C241" s="231"/>
      <c r="D241" s="232" t="s">
        <v>142</v>
      </c>
      <c r="E241" s="233" t="s">
        <v>1</v>
      </c>
      <c r="F241" s="234" t="s">
        <v>312</v>
      </c>
      <c r="G241" s="231"/>
      <c r="H241" s="235">
        <v>8</v>
      </c>
      <c r="I241" s="236"/>
      <c r="J241" s="231"/>
      <c r="K241" s="231"/>
      <c r="L241" s="237"/>
      <c r="M241" s="238"/>
      <c r="N241" s="239"/>
      <c r="O241" s="239"/>
      <c r="P241" s="239"/>
      <c r="Q241" s="239"/>
      <c r="R241" s="239"/>
      <c r="S241" s="239"/>
      <c r="T241" s="240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1" t="s">
        <v>142</v>
      </c>
      <c r="AU241" s="241" t="s">
        <v>86</v>
      </c>
      <c r="AV241" s="13" t="s">
        <v>86</v>
      </c>
      <c r="AW241" s="13" t="s">
        <v>33</v>
      </c>
      <c r="AX241" s="13" t="s">
        <v>76</v>
      </c>
      <c r="AY241" s="241" t="s">
        <v>134</v>
      </c>
    </row>
    <row r="242" s="14" customFormat="1">
      <c r="A242" s="14"/>
      <c r="B242" s="242"/>
      <c r="C242" s="243"/>
      <c r="D242" s="232" t="s">
        <v>142</v>
      </c>
      <c r="E242" s="244" t="s">
        <v>1</v>
      </c>
      <c r="F242" s="245" t="s">
        <v>144</v>
      </c>
      <c r="G242" s="243"/>
      <c r="H242" s="246">
        <v>8</v>
      </c>
      <c r="I242" s="247"/>
      <c r="J242" s="243"/>
      <c r="K242" s="243"/>
      <c r="L242" s="248"/>
      <c r="M242" s="249"/>
      <c r="N242" s="250"/>
      <c r="O242" s="250"/>
      <c r="P242" s="250"/>
      <c r="Q242" s="250"/>
      <c r="R242" s="250"/>
      <c r="S242" s="250"/>
      <c r="T242" s="251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2" t="s">
        <v>142</v>
      </c>
      <c r="AU242" s="252" t="s">
        <v>86</v>
      </c>
      <c r="AV242" s="14" t="s">
        <v>140</v>
      </c>
      <c r="AW242" s="14" t="s">
        <v>33</v>
      </c>
      <c r="AX242" s="14" t="s">
        <v>84</v>
      </c>
      <c r="AY242" s="252" t="s">
        <v>134</v>
      </c>
    </row>
    <row r="243" s="2" customFormat="1" ht="21.75" customHeight="1">
      <c r="A243" s="37"/>
      <c r="B243" s="38"/>
      <c r="C243" s="217" t="s">
        <v>327</v>
      </c>
      <c r="D243" s="217" t="s">
        <v>136</v>
      </c>
      <c r="E243" s="218" t="s">
        <v>317</v>
      </c>
      <c r="F243" s="219" t="s">
        <v>318</v>
      </c>
      <c r="G243" s="220" t="s">
        <v>147</v>
      </c>
      <c r="H243" s="221">
        <v>600</v>
      </c>
      <c r="I243" s="222"/>
      <c r="J243" s="223">
        <f>ROUND(I243*H243,2)</f>
        <v>0</v>
      </c>
      <c r="K243" s="219" t="s">
        <v>148</v>
      </c>
      <c r="L243" s="43"/>
      <c r="M243" s="224" t="s">
        <v>1</v>
      </c>
      <c r="N243" s="225" t="s">
        <v>41</v>
      </c>
      <c r="O243" s="90"/>
      <c r="P243" s="226">
        <f>O243*H243</f>
        <v>0</v>
      </c>
      <c r="Q243" s="226">
        <v>0</v>
      </c>
      <c r="R243" s="226">
        <f>Q243*H243</f>
        <v>0</v>
      </c>
      <c r="S243" s="226">
        <v>0</v>
      </c>
      <c r="T243" s="227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28" t="s">
        <v>140</v>
      </c>
      <c r="AT243" s="228" t="s">
        <v>136</v>
      </c>
      <c r="AU243" s="228" t="s">
        <v>86</v>
      </c>
      <c r="AY243" s="16" t="s">
        <v>134</v>
      </c>
      <c r="BE243" s="229">
        <f>IF(N243="základní",J243,0)</f>
        <v>0</v>
      </c>
      <c r="BF243" s="229">
        <f>IF(N243="snížená",J243,0)</f>
        <v>0</v>
      </c>
      <c r="BG243" s="229">
        <f>IF(N243="zákl. přenesená",J243,0)</f>
        <v>0</v>
      </c>
      <c r="BH243" s="229">
        <f>IF(N243="sníž. přenesená",J243,0)</f>
        <v>0</v>
      </c>
      <c r="BI243" s="229">
        <f>IF(N243="nulová",J243,0)</f>
        <v>0</v>
      </c>
      <c r="BJ243" s="16" t="s">
        <v>84</v>
      </c>
      <c r="BK243" s="229">
        <f>ROUND(I243*H243,2)</f>
        <v>0</v>
      </c>
      <c r="BL243" s="16" t="s">
        <v>140</v>
      </c>
      <c r="BM243" s="228" t="s">
        <v>579</v>
      </c>
    </row>
    <row r="244" s="13" customFormat="1">
      <c r="A244" s="13"/>
      <c r="B244" s="230"/>
      <c r="C244" s="231"/>
      <c r="D244" s="232" t="s">
        <v>142</v>
      </c>
      <c r="E244" s="233" t="s">
        <v>1</v>
      </c>
      <c r="F244" s="234" t="s">
        <v>320</v>
      </c>
      <c r="G244" s="231"/>
      <c r="H244" s="235">
        <v>600</v>
      </c>
      <c r="I244" s="236"/>
      <c r="J244" s="231"/>
      <c r="K244" s="231"/>
      <c r="L244" s="237"/>
      <c r="M244" s="238"/>
      <c r="N244" s="239"/>
      <c r="O244" s="239"/>
      <c r="P244" s="239"/>
      <c r="Q244" s="239"/>
      <c r="R244" s="239"/>
      <c r="S244" s="239"/>
      <c r="T244" s="240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1" t="s">
        <v>142</v>
      </c>
      <c r="AU244" s="241" t="s">
        <v>86</v>
      </c>
      <c r="AV244" s="13" t="s">
        <v>86</v>
      </c>
      <c r="AW244" s="13" t="s">
        <v>33</v>
      </c>
      <c r="AX244" s="13" t="s">
        <v>76</v>
      </c>
      <c r="AY244" s="241" t="s">
        <v>134</v>
      </c>
    </row>
    <row r="245" s="14" customFormat="1">
      <c r="A245" s="14"/>
      <c r="B245" s="242"/>
      <c r="C245" s="243"/>
      <c r="D245" s="232" t="s">
        <v>142</v>
      </c>
      <c r="E245" s="244" t="s">
        <v>1</v>
      </c>
      <c r="F245" s="245" t="s">
        <v>144</v>
      </c>
      <c r="G245" s="243"/>
      <c r="H245" s="246">
        <v>600</v>
      </c>
      <c r="I245" s="247"/>
      <c r="J245" s="243"/>
      <c r="K245" s="243"/>
      <c r="L245" s="248"/>
      <c r="M245" s="249"/>
      <c r="N245" s="250"/>
      <c r="O245" s="250"/>
      <c r="P245" s="250"/>
      <c r="Q245" s="250"/>
      <c r="R245" s="250"/>
      <c r="S245" s="250"/>
      <c r="T245" s="251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2" t="s">
        <v>142</v>
      </c>
      <c r="AU245" s="252" t="s">
        <v>86</v>
      </c>
      <c r="AV245" s="14" t="s">
        <v>140</v>
      </c>
      <c r="AW245" s="14" t="s">
        <v>33</v>
      </c>
      <c r="AX245" s="14" t="s">
        <v>84</v>
      </c>
      <c r="AY245" s="252" t="s">
        <v>134</v>
      </c>
    </row>
    <row r="246" s="2" customFormat="1" ht="21.75" customHeight="1">
      <c r="A246" s="37"/>
      <c r="B246" s="38"/>
      <c r="C246" s="217" t="s">
        <v>331</v>
      </c>
      <c r="D246" s="217" t="s">
        <v>136</v>
      </c>
      <c r="E246" s="218" t="s">
        <v>332</v>
      </c>
      <c r="F246" s="219" t="s">
        <v>333</v>
      </c>
      <c r="G246" s="220" t="s">
        <v>147</v>
      </c>
      <c r="H246" s="221">
        <v>24000</v>
      </c>
      <c r="I246" s="222"/>
      <c r="J246" s="223">
        <f>ROUND(I246*H246,2)</f>
        <v>0</v>
      </c>
      <c r="K246" s="219" t="s">
        <v>148</v>
      </c>
      <c r="L246" s="43"/>
      <c r="M246" s="224" t="s">
        <v>1</v>
      </c>
      <c r="N246" s="225" t="s">
        <v>41</v>
      </c>
      <c r="O246" s="90"/>
      <c r="P246" s="226">
        <f>O246*H246</f>
        <v>0</v>
      </c>
      <c r="Q246" s="226">
        <v>0</v>
      </c>
      <c r="R246" s="226">
        <f>Q246*H246</f>
        <v>0</v>
      </c>
      <c r="S246" s="226">
        <v>0</v>
      </c>
      <c r="T246" s="227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28" t="s">
        <v>140</v>
      </c>
      <c r="AT246" s="228" t="s">
        <v>136</v>
      </c>
      <c r="AU246" s="228" t="s">
        <v>86</v>
      </c>
      <c r="AY246" s="16" t="s">
        <v>134</v>
      </c>
      <c r="BE246" s="229">
        <f>IF(N246="základní",J246,0)</f>
        <v>0</v>
      </c>
      <c r="BF246" s="229">
        <f>IF(N246="snížená",J246,0)</f>
        <v>0</v>
      </c>
      <c r="BG246" s="229">
        <f>IF(N246="zákl. přenesená",J246,0)</f>
        <v>0</v>
      </c>
      <c r="BH246" s="229">
        <f>IF(N246="sníž. přenesená",J246,0)</f>
        <v>0</v>
      </c>
      <c r="BI246" s="229">
        <f>IF(N246="nulová",J246,0)</f>
        <v>0</v>
      </c>
      <c r="BJ246" s="16" t="s">
        <v>84</v>
      </c>
      <c r="BK246" s="229">
        <f>ROUND(I246*H246,2)</f>
        <v>0</v>
      </c>
      <c r="BL246" s="16" t="s">
        <v>140</v>
      </c>
      <c r="BM246" s="228" t="s">
        <v>580</v>
      </c>
    </row>
    <row r="247" s="13" customFormat="1">
      <c r="A247" s="13"/>
      <c r="B247" s="230"/>
      <c r="C247" s="231"/>
      <c r="D247" s="232" t="s">
        <v>142</v>
      </c>
      <c r="E247" s="233" t="s">
        <v>1</v>
      </c>
      <c r="F247" s="234" t="s">
        <v>335</v>
      </c>
      <c r="G247" s="231"/>
      <c r="H247" s="235">
        <v>24000</v>
      </c>
      <c r="I247" s="236"/>
      <c r="J247" s="231"/>
      <c r="K247" s="231"/>
      <c r="L247" s="237"/>
      <c r="M247" s="238"/>
      <c r="N247" s="239"/>
      <c r="O247" s="239"/>
      <c r="P247" s="239"/>
      <c r="Q247" s="239"/>
      <c r="R247" s="239"/>
      <c r="S247" s="239"/>
      <c r="T247" s="240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1" t="s">
        <v>142</v>
      </c>
      <c r="AU247" s="241" t="s">
        <v>86</v>
      </c>
      <c r="AV247" s="13" t="s">
        <v>86</v>
      </c>
      <c r="AW247" s="13" t="s">
        <v>33</v>
      </c>
      <c r="AX247" s="13" t="s">
        <v>76</v>
      </c>
      <c r="AY247" s="241" t="s">
        <v>134</v>
      </c>
    </row>
    <row r="248" s="14" customFormat="1">
      <c r="A248" s="14"/>
      <c r="B248" s="242"/>
      <c r="C248" s="243"/>
      <c r="D248" s="232" t="s">
        <v>142</v>
      </c>
      <c r="E248" s="244" t="s">
        <v>1</v>
      </c>
      <c r="F248" s="245" t="s">
        <v>144</v>
      </c>
      <c r="G248" s="243"/>
      <c r="H248" s="246">
        <v>24000</v>
      </c>
      <c r="I248" s="247"/>
      <c r="J248" s="243"/>
      <c r="K248" s="243"/>
      <c r="L248" s="248"/>
      <c r="M248" s="249"/>
      <c r="N248" s="250"/>
      <c r="O248" s="250"/>
      <c r="P248" s="250"/>
      <c r="Q248" s="250"/>
      <c r="R248" s="250"/>
      <c r="S248" s="250"/>
      <c r="T248" s="251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2" t="s">
        <v>142</v>
      </c>
      <c r="AU248" s="252" t="s">
        <v>86</v>
      </c>
      <c r="AV248" s="14" t="s">
        <v>140</v>
      </c>
      <c r="AW248" s="14" t="s">
        <v>33</v>
      </c>
      <c r="AX248" s="14" t="s">
        <v>84</v>
      </c>
      <c r="AY248" s="252" t="s">
        <v>134</v>
      </c>
    </row>
    <row r="249" s="2" customFormat="1" ht="21.75" customHeight="1">
      <c r="A249" s="37"/>
      <c r="B249" s="38"/>
      <c r="C249" s="217" t="s">
        <v>336</v>
      </c>
      <c r="D249" s="217" t="s">
        <v>136</v>
      </c>
      <c r="E249" s="218" t="s">
        <v>337</v>
      </c>
      <c r="F249" s="219" t="s">
        <v>338</v>
      </c>
      <c r="G249" s="220" t="s">
        <v>147</v>
      </c>
      <c r="H249" s="221">
        <v>600</v>
      </c>
      <c r="I249" s="222"/>
      <c r="J249" s="223">
        <f>ROUND(I249*H249,2)</f>
        <v>0</v>
      </c>
      <c r="K249" s="219" t="s">
        <v>148</v>
      </c>
      <c r="L249" s="43"/>
      <c r="M249" s="224" t="s">
        <v>1</v>
      </c>
      <c r="N249" s="225" t="s">
        <v>41</v>
      </c>
      <c r="O249" s="90"/>
      <c r="P249" s="226">
        <f>O249*H249</f>
        <v>0</v>
      </c>
      <c r="Q249" s="226">
        <v>0</v>
      </c>
      <c r="R249" s="226">
        <f>Q249*H249</f>
        <v>0</v>
      </c>
      <c r="S249" s="226">
        <v>0</v>
      </c>
      <c r="T249" s="227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28" t="s">
        <v>140</v>
      </c>
      <c r="AT249" s="228" t="s">
        <v>136</v>
      </c>
      <c r="AU249" s="228" t="s">
        <v>86</v>
      </c>
      <c r="AY249" s="16" t="s">
        <v>134</v>
      </c>
      <c r="BE249" s="229">
        <f>IF(N249="základní",J249,0)</f>
        <v>0</v>
      </c>
      <c r="BF249" s="229">
        <f>IF(N249="snížená",J249,0)</f>
        <v>0</v>
      </c>
      <c r="BG249" s="229">
        <f>IF(N249="zákl. přenesená",J249,0)</f>
        <v>0</v>
      </c>
      <c r="BH249" s="229">
        <f>IF(N249="sníž. přenesená",J249,0)</f>
        <v>0</v>
      </c>
      <c r="BI249" s="229">
        <f>IF(N249="nulová",J249,0)</f>
        <v>0</v>
      </c>
      <c r="BJ249" s="16" t="s">
        <v>84</v>
      </c>
      <c r="BK249" s="229">
        <f>ROUND(I249*H249,2)</f>
        <v>0</v>
      </c>
      <c r="BL249" s="16" t="s">
        <v>140</v>
      </c>
      <c r="BM249" s="228" t="s">
        <v>581</v>
      </c>
    </row>
    <row r="250" s="13" customFormat="1">
      <c r="A250" s="13"/>
      <c r="B250" s="230"/>
      <c r="C250" s="231"/>
      <c r="D250" s="232" t="s">
        <v>142</v>
      </c>
      <c r="E250" s="233" t="s">
        <v>1</v>
      </c>
      <c r="F250" s="234" t="s">
        <v>340</v>
      </c>
      <c r="G250" s="231"/>
      <c r="H250" s="235">
        <v>600</v>
      </c>
      <c r="I250" s="236"/>
      <c r="J250" s="231"/>
      <c r="K250" s="231"/>
      <c r="L250" s="237"/>
      <c r="M250" s="238"/>
      <c r="N250" s="239"/>
      <c r="O250" s="239"/>
      <c r="P250" s="239"/>
      <c r="Q250" s="239"/>
      <c r="R250" s="239"/>
      <c r="S250" s="239"/>
      <c r="T250" s="240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1" t="s">
        <v>142</v>
      </c>
      <c r="AU250" s="241" t="s">
        <v>86</v>
      </c>
      <c r="AV250" s="13" t="s">
        <v>86</v>
      </c>
      <c r="AW250" s="13" t="s">
        <v>33</v>
      </c>
      <c r="AX250" s="13" t="s">
        <v>76</v>
      </c>
      <c r="AY250" s="241" t="s">
        <v>134</v>
      </c>
    </row>
    <row r="251" s="14" customFormat="1">
      <c r="A251" s="14"/>
      <c r="B251" s="242"/>
      <c r="C251" s="243"/>
      <c r="D251" s="232" t="s">
        <v>142</v>
      </c>
      <c r="E251" s="244" t="s">
        <v>1</v>
      </c>
      <c r="F251" s="245" t="s">
        <v>144</v>
      </c>
      <c r="G251" s="243"/>
      <c r="H251" s="246">
        <v>600</v>
      </c>
      <c r="I251" s="247"/>
      <c r="J251" s="243"/>
      <c r="K251" s="243"/>
      <c r="L251" s="248"/>
      <c r="M251" s="249"/>
      <c r="N251" s="250"/>
      <c r="O251" s="250"/>
      <c r="P251" s="250"/>
      <c r="Q251" s="250"/>
      <c r="R251" s="250"/>
      <c r="S251" s="250"/>
      <c r="T251" s="251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2" t="s">
        <v>142</v>
      </c>
      <c r="AU251" s="252" t="s">
        <v>86</v>
      </c>
      <c r="AV251" s="14" t="s">
        <v>140</v>
      </c>
      <c r="AW251" s="14" t="s">
        <v>33</v>
      </c>
      <c r="AX251" s="14" t="s">
        <v>84</v>
      </c>
      <c r="AY251" s="252" t="s">
        <v>134</v>
      </c>
    </row>
    <row r="252" s="2" customFormat="1" ht="16.5" customHeight="1">
      <c r="A252" s="37"/>
      <c r="B252" s="38"/>
      <c r="C252" s="217" t="s">
        <v>341</v>
      </c>
      <c r="D252" s="217" t="s">
        <v>136</v>
      </c>
      <c r="E252" s="218" t="s">
        <v>322</v>
      </c>
      <c r="F252" s="219" t="s">
        <v>323</v>
      </c>
      <c r="G252" s="220" t="s">
        <v>147</v>
      </c>
      <c r="H252" s="221">
        <v>187.5</v>
      </c>
      <c r="I252" s="222"/>
      <c r="J252" s="223">
        <f>ROUND(I252*H252,2)</f>
        <v>0</v>
      </c>
      <c r="K252" s="219" t="s">
        <v>1</v>
      </c>
      <c r="L252" s="43"/>
      <c r="M252" s="224" t="s">
        <v>1</v>
      </c>
      <c r="N252" s="225" t="s">
        <v>41</v>
      </c>
      <c r="O252" s="90"/>
      <c r="P252" s="226">
        <f>O252*H252</f>
        <v>0</v>
      </c>
      <c r="Q252" s="226">
        <v>0</v>
      </c>
      <c r="R252" s="226">
        <f>Q252*H252</f>
        <v>0</v>
      </c>
      <c r="S252" s="226">
        <v>0</v>
      </c>
      <c r="T252" s="227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28" t="s">
        <v>140</v>
      </c>
      <c r="AT252" s="228" t="s">
        <v>136</v>
      </c>
      <c r="AU252" s="228" t="s">
        <v>86</v>
      </c>
      <c r="AY252" s="16" t="s">
        <v>134</v>
      </c>
      <c r="BE252" s="229">
        <f>IF(N252="základní",J252,0)</f>
        <v>0</v>
      </c>
      <c r="BF252" s="229">
        <f>IF(N252="snížená",J252,0)</f>
        <v>0</v>
      </c>
      <c r="BG252" s="229">
        <f>IF(N252="zákl. přenesená",J252,0)</f>
        <v>0</v>
      </c>
      <c r="BH252" s="229">
        <f>IF(N252="sníž. přenesená",J252,0)</f>
        <v>0</v>
      </c>
      <c r="BI252" s="229">
        <f>IF(N252="nulová",J252,0)</f>
        <v>0</v>
      </c>
      <c r="BJ252" s="16" t="s">
        <v>84</v>
      </c>
      <c r="BK252" s="229">
        <f>ROUND(I252*H252,2)</f>
        <v>0</v>
      </c>
      <c r="BL252" s="16" t="s">
        <v>140</v>
      </c>
      <c r="BM252" s="228" t="s">
        <v>582</v>
      </c>
    </row>
    <row r="253" s="2" customFormat="1">
      <c r="A253" s="37"/>
      <c r="B253" s="38"/>
      <c r="C253" s="39"/>
      <c r="D253" s="232" t="s">
        <v>194</v>
      </c>
      <c r="E253" s="39"/>
      <c r="F253" s="263" t="s">
        <v>325</v>
      </c>
      <c r="G253" s="39"/>
      <c r="H253" s="39"/>
      <c r="I253" s="264"/>
      <c r="J253" s="39"/>
      <c r="K253" s="39"/>
      <c r="L253" s="43"/>
      <c r="M253" s="265"/>
      <c r="N253" s="266"/>
      <c r="O253" s="90"/>
      <c r="P253" s="90"/>
      <c r="Q253" s="90"/>
      <c r="R253" s="90"/>
      <c r="S253" s="90"/>
      <c r="T253" s="91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T253" s="16" t="s">
        <v>194</v>
      </c>
      <c r="AU253" s="16" t="s">
        <v>86</v>
      </c>
    </row>
    <row r="254" s="13" customFormat="1">
      <c r="A254" s="13"/>
      <c r="B254" s="230"/>
      <c r="C254" s="231"/>
      <c r="D254" s="232" t="s">
        <v>142</v>
      </c>
      <c r="E254" s="233" t="s">
        <v>1</v>
      </c>
      <c r="F254" s="234" t="s">
        <v>326</v>
      </c>
      <c r="G254" s="231"/>
      <c r="H254" s="235">
        <v>187.5</v>
      </c>
      <c r="I254" s="236"/>
      <c r="J254" s="231"/>
      <c r="K254" s="231"/>
      <c r="L254" s="237"/>
      <c r="M254" s="238"/>
      <c r="N254" s="239"/>
      <c r="O254" s="239"/>
      <c r="P254" s="239"/>
      <c r="Q254" s="239"/>
      <c r="R254" s="239"/>
      <c r="S254" s="239"/>
      <c r="T254" s="240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1" t="s">
        <v>142</v>
      </c>
      <c r="AU254" s="241" t="s">
        <v>86</v>
      </c>
      <c r="AV254" s="13" t="s">
        <v>86</v>
      </c>
      <c r="AW254" s="13" t="s">
        <v>33</v>
      </c>
      <c r="AX254" s="13" t="s">
        <v>76</v>
      </c>
      <c r="AY254" s="241" t="s">
        <v>134</v>
      </c>
    </row>
    <row r="255" s="14" customFormat="1">
      <c r="A255" s="14"/>
      <c r="B255" s="242"/>
      <c r="C255" s="243"/>
      <c r="D255" s="232" t="s">
        <v>142</v>
      </c>
      <c r="E255" s="244" t="s">
        <v>1</v>
      </c>
      <c r="F255" s="245" t="s">
        <v>144</v>
      </c>
      <c r="G255" s="243"/>
      <c r="H255" s="246">
        <v>187.5</v>
      </c>
      <c r="I255" s="247"/>
      <c r="J255" s="243"/>
      <c r="K255" s="243"/>
      <c r="L255" s="248"/>
      <c r="M255" s="249"/>
      <c r="N255" s="250"/>
      <c r="O255" s="250"/>
      <c r="P255" s="250"/>
      <c r="Q255" s="250"/>
      <c r="R255" s="250"/>
      <c r="S255" s="250"/>
      <c r="T255" s="251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2" t="s">
        <v>142</v>
      </c>
      <c r="AU255" s="252" t="s">
        <v>86</v>
      </c>
      <c r="AV255" s="14" t="s">
        <v>140</v>
      </c>
      <c r="AW255" s="14" t="s">
        <v>33</v>
      </c>
      <c r="AX255" s="14" t="s">
        <v>84</v>
      </c>
      <c r="AY255" s="252" t="s">
        <v>134</v>
      </c>
    </row>
    <row r="256" s="2" customFormat="1">
      <c r="A256" s="37"/>
      <c r="B256" s="38"/>
      <c r="C256" s="253" t="s">
        <v>347</v>
      </c>
      <c r="D256" s="253" t="s">
        <v>189</v>
      </c>
      <c r="E256" s="254" t="s">
        <v>328</v>
      </c>
      <c r="F256" s="255" t="s">
        <v>329</v>
      </c>
      <c r="G256" s="256" t="s">
        <v>147</v>
      </c>
      <c r="H256" s="257">
        <v>187.5</v>
      </c>
      <c r="I256" s="258"/>
      <c r="J256" s="259">
        <f>ROUND(I256*H256,2)</f>
        <v>0</v>
      </c>
      <c r="K256" s="255" t="s">
        <v>148</v>
      </c>
      <c r="L256" s="260"/>
      <c r="M256" s="261" t="s">
        <v>1</v>
      </c>
      <c r="N256" s="262" t="s">
        <v>41</v>
      </c>
      <c r="O256" s="90"/>
      <c r="P256" s="226">
        <f>O256*H256</f>
        <v>0</v>
      </c>
      <c r="Q256" s="226">
        <v>0.00050000000000000001</v>
      </c>
      <c r="R256" s="226">
        <f>Q256*H256</f>
        <v>0.09375</v>
      </c>
      <c r="S256" s="226">
        <v>0</v>
      </c>
      <c r="T256" s="227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28" t="s">
        <v>175</v>
      </c>
      <c r="AT256" s="228" t="s">
        <v>189</v>
      </c>
      <c r="AU256" s="228" t="s">
        <v>86</v>
      </c>
      <c r="AY256" s="16" t="s">
        <v>134</v>
      </c>
      <c r="BE256" s="229">
        <f>IF(N256="základní",J256,0)</f>
        <v>0</v>
      </c>
      <c r="BF256" s="229">
        <f>IF(N256="snížená",J256,0)</f>
        <v>0</v>
      </c>
      <c r="BG256" s="229">
        <f>IF(N256="zákl. přenesená",J256,0)</f>
        <v>0</v>
      </c>
      <c r="BH256" s="229">
        <f>IF(N256="sníž. přenesená",J256,0)</f>
        <v>0</v>
      </c>
      <c r="BI256" s="229">
        <f>IF(N256="nulová",J256,0)</f>
        <v>0</v>
      </c>
      <c r="BJ256" s="16" t="s">
        <v>84</v>
      </c>
      <c r="BK256" s="229">
        <f>ROUND(I256*H256,2)</f>
        <v>0</v>
      </c>
      <c r="BL256" s="16" t="s">
        <v>140</v>
      </c>
      <c r="BM256" s="228" t="s">
        <v>583</v>
      </c>
    </row>
    <row r="257" s="2" customFormat="1" ht="33" customHeight="1">
      <c r="A257" s="37"/>
      <c r="B257" s="38"/>
      <c r="C257" s="217" t="s">
        <v>352</v>
      </c>
      <c r="D257" s="217" t="s">
        <v>136</v>
      </c>
      <c r="E257" s="218" t="s">
        <v>342</v>
      </c>
      <c r="F257" s="219" t="s">
        <v>343</v>
      </c>
      <c r="G257" s="220" t="s">
        <v>147</v>
      </c>
      <c r="H257" s="221">
        <v>211</v>
      </c>
      <c r="I257" s="222"/>
      <c r="J257" s="223">
        <f>ROUND(I257*H257,2)</f>
        <v>0</v>
      </c>
      <c r="K257" s="219" t="s">
        <v>148</v>
      </c>
      <c r="L257" s="43"/>
      <c r="M257" s="224" t="s">
        <v>1</v>
      </c>
      <c r="N257" s="225" t="s">
        <v>41</v>
      </c>
      <c r="O257" s="90"/>
      <c r="P257" s="226">
        <f>O257*H257</f>
        <v>0</v>
      </c>
      <c r="Q257" s="226">
        <v>0</v>
      </c>
      <c r="R257" s="226">
        <f>Q257*H257</f>
        <v>0</v>
      </c>
      <c r="S257" s="226">
        <v>0</v>
      </c>
      <c r="T257" s="227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28" t="s">
        <v>140</v>
      </c>
      <c r="AT257" s="228" t="s">
        <v>136</v>
      </c>
      <c r="AU257" s="228" t="s">
        <v>86</v>
      </c>
      <c r="AY257" s="16" t="s">
        <v>134</v>
      </c>
      <c r="BE257" s="229">
        <f>IF(N257="základní",J257,0)</f>
        <v>0</v>
      </c>
      <c r="BF257" s="229">
        <f>IF(N257="snížená",J257,0)</f>
        <v>0</v>
      </c>
      <c r="BG257" s="229">
        <f>IF(N257="zákl. přenesená",J257,0)</f>
        <v>0</v>
      </c>
      <c r="BH257" s="229">
        <f>IF(N257="sníž. přenesená",J257,0)</f>
        <v>0</v>
      </c>
      <c r="BI257" s="229">
        <f>IF(N257="nulová",J257,0)</f>
        <v>0</v>
      </c>
      <c r="BJ257" s="16" t="s">
        <v>84</v>
      </c>
      <c r="BK257" s="229">
        <f>ROUND(I257*H257,2)</f>
        <v>0</v>
      </c>
      <c r="BL257" s="16" t="s">
        <v>140</v>
      </c>
      <c r="BM257" s="228" t="s">
        <v>244</v>
      </c>
    </row>
    <row r="258" s="13" customFormat="1">
      <c r="A258" s="13"/>
      <c r="B258" s="230"/>
      <c r="C258" s="231"/>
      <c r="D258" s="232" t="s">
        <v>142</v>
      </c>
      <c r="E258" s="233" t="s">
        <v>1</v>
      </c>
      <c r="F258" s="234" t="s">
        <v>345</v>
      </c>
      <c r="G258" s="231"/>
      <c r="H258" s="235">
        <v>165</v>
      </c>
      <c r="I258" s="236"/>
      <c r="J258" s="231"/>
      <c r="K258" s="231"/>
      <c r="L258" s="237"/>
      <c r="M258" s="238"/>
      <c r="N258" s="239"/>
      <c r="O258" s="239"/>
      <c r="P258" s="239"/>
      <c r="Q258" s="239"/>
      <c r="R258" s="239"/>
      <c r="S258" s="239"/>
      <c r="T258" s="240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1" t="s">
        <v>142</v>
      </c>
      <c r="AU258" s="241" t="s">
        <v>86</v>
      </c>
      <c r="AV258" s="13" t="s">
        <v>86</v>
      </c>
      <c r="AW258" s="13" t="s">
        <v>33</v>
      </c>
      <c r="AX258" s="13" t="s">
        <v>76</v>
      </c>
      <c r="AY258" s="241" t="s">
        <v>134</v>
      </c>
    </row>
    <row r="259" s="13" customFormat="1">
      <c r="A259" s="13"/>
      <c r="B259" s="230"/>
      <c r="C259" s="231"/>
      <c r="D259" s="232" t="s">
        <v>142</v>
      </c>
      <c r="E259" s="233" t="s">
        <v>1</v>
      </c>
      <c r="F259" s="234" t="s">
        <v>346</v>
      </c>
      <c r="G259" s="231"/>
      <c r="H259" s="235">
        <v>46</v>
      </c>
      <c r="I259" s="236"/>
      <c r="J259" s="231"/>
      <c r="K259" s="231"/>
      <c r="L259" s="237"/>
      <c r="M259" s="238"/>
      <c r="N259" s="239"/>
      <c r="O259" s="239"/>
      <c r="P259" s="239"/>
      <c r="Q259" s="239"/>
      <c r="R259" s="239"/>
      <c r="S259" s="239"/>
      <c r="T259" s="240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1" t="s">
        <v>142</v>
      </c>
      <c r="AU259" s="241" t="s">
        <v>86</v>
      </c>
      <c r="AV259" s="13" t="s">
        <v>86</v>
      </c>
      <c r="AW259" s="13" t="s">
        <v>33</v>
      </c>
      <c r="AX259" s="13" t="s">
        <v>76</v>
      </c>
      <c r="AY259" s="241" t="s">
        <v>134</v>
      </c>
    </row>
    <row r="260" s="14" customFormat="1">
      <c r="A260" s="14"/>
      <c r="B260" s="242"/>
      <c r="C260" s="243"/>
      <c r="D260" s="232" t="s">
        <v>142</v>
      </c>
      <c r="E260" s="244" t="s">
        <v>1</v>
      </c>
      <c r="F260" s="245" t="s">
        <v>144</v>
      </c>
      <c r="G260" s="243"/>
      <c r="H260" s="246">
        <v>211</v>
      </c>
      <c r="I260" s="247"/>
      <c r="J260" s="243"/>
      <c r="K260" s="243"/>
      <c r="L260" s="248"/>
      <c r="M260" s="249"/>
      <c r="N260" s="250"/>
      <c r="O260" s="250"/>
      <c r="P260" s="250"/>
      <c r="Q260" s="250"/>
      <c r="R260" s="250"/>
      <c r="S260" s="250"/>
      <c r="T260" s="251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2" t="s">
        <v>142</v>
      </c>
      <c r="AU260" s="252" t="s">
        <v>86</v>
      </c>
      <c r="AV260" s="14" t="s">
        <v>140</v>
      </c>
      <c r="AW260" s="14" t="s">
        <v>33</v>
      </c>
      <c r="AX260" s="14" t="s">
        <v>84</v>
      </c>
      <c r="AY260" s="252" t="s">
        <v>134</v>
      </c>
    </row>
    <row r="261" s="2" customFormat="1" ht="33" customHeight="1">
      <c r="A261" s="37"/>
      <c r="B261" s="38"/>
      <c r="C261" s="217" t="s">
        <v>201</v>
      </c>
      <c r="D261" s="217" t="s">
        <v>136</v>
      </c>
      <c r="E261" s="218" t="s">
        <v>348</v>
      </c>
      <c r="F261" s="219" t="s">
        <v>349</v>
      </c>
      <c r="G261" s="220" t="s">
        <v>147</v>
      </c>
      <c r="H261" s="221">
        <v>8440</v>
      </c>
      <c r="I261" s="222"/>
      <c r="J261" s="223">
        <f>ROUND(I261*H261,2)</f>
        <v>0</v>
      </c>
      <c r="K261" s="219" t="s">
        <v>148</v>
      </c>
      <c r="L261" s="43"/>
      <c r="M261" s="224" t="s">
        <v>1</v>
      </c>
      <c r="N261" s="225" t="s">
        <v>41</v>
      </c>
      <c r="O261" s="90"/>
      <c r="P261" s="226">
        <f>O261*H261</f>
        <v>0</v>
      </c>
      <c r="Q261" s="226">
        <v>0</v>
      </c>
      <c r="R261" s="226">
        <f>Q261*H261</f>
        <v>0</v>
      </c>
      <c r="S261" s="226">
        <v>0</v>
      </c>
      <c r="T261" s="227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28" t="s">
        <v>140</v>
      </c>
      <c r="AT261" s="228" t="s">
        <v>136</v>
      </c>
      <c r="AU261" s="228" t="s">
        <v>86</v>
      </c>
      <c r="AY261" s="16" t="s">
        <v>134</v>
      </c>
      <c r="BE261" s="229">
        <f>IF(N261="základní",J261,0)</f>
        <v>0</v>
      </c>
      <c r="BF261" s="229">
        <f>IF(N261="snížená",J261,0)</f>
        <v>0</v>
      </c>
      <c r="BG261" s="229">
        <f>IF(N261="zákl. přenesená",J261,0)</f>
        <v>0</v>
      </c>
      <c r="BH261" s="229">
        <f>IF(N261="sníž. přenesená",J261,0)</f>
        <v>0</v>
      </c>
      <c r="BI261" s="229">
        <f>IF(N261="nulová",J261,0)</f>
        <v>0</v>
      </c>
      <c r="BJ261" s="16" t="s">
        <v>84</v>
      </c>
      <c r="BK261" s="229">
        <f>ROUND(I261*H261,2)</f>
        <v>0</v>
      </c>
      <c r="BL261" s="16" t="s">
        <v>140</v>
      </c>
      <c r="BM261" s="228" t="s">
        <v>584</v>
      </c>
    </row>
    <row r="262" s="13" customFormat="1">
      <c r="A262" s="13"/>
      <c r="B262" s="230"/>
      <c r="C262" s="231"/>
      <c r="D262" s="232" t="s">
        <v>142</v>
      </c>
      <c r="E262" s="233" t="s">
        <v>1</v>
      </c>
      <c r="F262" s="234" t="s">
        <v>351</v>
      </c>
      <c r="G262" s="231"/>
      <c r="H262" s="235">
        <v>8440</v>
      </c>
      <c r="I262" s="236"/>
      <c r="J262" s="231"/>
      <c r="K262" s="231"/>
      <c r="L262" s="237"/>
      <c r="M262" s="238"/>
      <c r="N262" s="239"/>
      <c r="O262" s="239"/>
      <c r="P262" s="239"/>
      <c r="Q262" s="239"/>
      <c r="R262" s="239"/>
      <c r="S262" s="239"/>
      <c r="T262" s="240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1" t="s">
        <v>142</v>
      </c>
      <c r="AU262" s="241" t="s">
        <v>86</v>
      </c>
      <c r="AV262" s="13" t="s">
        <v>86</v>
      </c>
      <c r="AW262" s="13" t="s">
        <v>33</v>
      </c>
      <c r="AX262" s="13" t="s">
        <v>76</v>
      </c>
      <c r="AY262" s="241" t="s">
        <v>134</v>
      </c>
    </row>
    <row r="263" s="14" customFormat="1">
      <c r="A263" s="14"/>
      <c r="B263" s="242"/>
      <c r="C263" s="243"/>
      <c r="D263" s="232" t="s">
        <v>142</v>
      </c>
      <c r="E263" s="244" t="s">
        <v>1</v>
      </c>
      <c r="F263" s="245" t="s">
        <v>144</v>
      </c>
      <c r="G263" s="243"/>
      <c r="H263" s="246">
        <v>8440</v>
      </c>
      <c r="I263" s="247"/>
      <c r="J263" s="243"/>
      <c r="K263" s="243"/>
      <c r="L263" s="248"/>
      <c r="M263" s="249"/>
      <c r="N263" s="250"/>
      <c r="O263" s="250"/>
      <c r="P263" s="250"/>
      <c r="Q263" s="250"/>
      <c r="R263" s="250"/>
      <c r="S263" s="250"/>
      <c r="T263" s="251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2" t="s">
        <v>142</v>
      </c>
      <c r="AU263" s="252" t="s">
        <v>86</v>
      </c>
      <c r="AV263" s="14" t="s">
        <v>140</v>
      </c>
      <c r="AW263" s="14" t="s">
        <v>33</v>
      </c>
      <c r="AX263" s="14" t="s">
        <v>84</v>
      </c>
      <c r="AY263" s="252" t="s">
        <v>134</v>
      </c>
    </row>
    <row r="264" s="2" customFormat="1">
      <c r="A264" s="37"/>
      <c r="B264" s="38"/>
      <c r="C264" s="217" t="s">
        <v>360</v>
      </c>
      <c r="D264" s="217" t="s">
        <v>136</v>
      </c>
      <c r="E264" s="218" t="s">
        <v>353</v>
      </c>
      <c r="F264" s="219" t="s">
        <v>354</v>
      </c>
      <c r="G264" s="220" t="s">
        <v>147</v>
      </c>
      <c r="H264" s="221">
        <v>211</v>
      </c>
      <c r="I264" s="222"/>
      <c r="J264" s="223">
        <f>ROUND(I264*H264,2)</f>
        <v>0</v>
      </c>
      <c r="K264" s="219" t="s">
        <v>148</v>
      </c>
      <c r="L264" s="43"/>
      <c r="M264" s="224" t="s">
        <v>1</v>
      </c>
      <c r="N264" s="225" t="s">
        <v>41</v>
      </c>
      <c r="O264" s="90"/>
      <c r="P264" s="226">
        <f>O264*H264</f>
        <v>0</v>
      </c>
      <c r="Q264" s="226">
        <v>0</v>
      </c>
      <c r="R264" s="226">
        <f>Q264*H264</f>
        <v>0</v>
      </c>
      <c r="S264" s="226">
        <v>0</v>
      </c>
      <c r="T264" s="227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28" t="s">
        <v>140</v>
      </c>
      <c r="AT264" s="228" t="s">
        <v>136</v>
      </c>
      <c r="AU264" s="228" t="s">
        <v>86</v>
      </c>
      <c r="AY264" s="16" t="s">
        <v>134</v>
      </c>
      <c r="BE264" s="229">
        <f>IF(N264="základní",J264,0)</f>
        <v>0</v>
      </c>
      <c r="BF264" s="229">
        <f>IF(N264="snížená",J264,0)</f>
        <v>0</v>
      </c>
      <c r="BG264" s="229">
        <f>IF(N264="zákl. přenesená",J264,0)</f>
        <v>0</v>
      </c>
      <c r="BH264" s="229">
        <f>IF(N264="sníž. přenesená",J264,0)</f>
        <v>0</v>
      </c>
      <c r="BI264" s="229">
        <f>IF(N264="nulová",J264,0)</f>
        <v>0</v>
      </c>
      <c r="BJ264" s="16" t="s">
        <v>84</v>
      </c>
      <c r="BK264" s="229">
        <f>ROUND(I264*H264,2)</f>
        <v>0</v>
      </c>
      <c r="BL264" s="16" t="s">
        <v>140</v>
      </c>
      <c r="BM264" s="228" t="s">
        <v>585</v>
      </c>
    </row>
    <row r="265" s="2" customFormat="1" ht="16.5" customHeight="1">
      <c r="A265" s="37"/>
      <c r="B265" s="38"/>
      <c r="C265" s="217" t="s">
        <v>365</v>
      </c>
      <c r="D265" s="217" t="s">
        <v>136</v>
      </c>
      <c r="E265" s="218" t="s">
        <v>356</v>
      </c>
      <c r="F265" s="219" t="s">
        <v>357</v>
      </c>
      <c r="G265" s="220" t="s">
        <v>139</v>
      </c>
      <c r="H265" s="221">
        <v>22.300000000000001</v>
      </c>
      <c r="I265" s="222"/>
      <c r="J265" s="223">
        <f>ROUND(I265*H265,2)</f>
        <v>0</v>
      </c>
      <c r="K265" s="219" t="s">
        <v>148</v>
      </c>
      <c r="L265" s="43"/>
      <c r="M265" s="224" t="s">
        <v>1</v>
      </c>
      <c r="N265" s="225" t="s">
        <v>41</v>
      </c>
      <c r="O265" s="90"/>
      <c r="P265" s="226">
        <f>O265*H265</f>
        <v>0</v>
      </c>
      <c r="Q265" s="226">
        <v>8.3599999999999999E-05</v>
      </c>
      <c r="R265" s="226">
        <f>Q265*H265</f>
        <v>0.0018642800000000001</v>
      </c>
      <c r="S265" s="226">
        <v>0.017999999999999999</v>
      </c>
      <c r="T265" s="227">
        <f>S265*H265</f>
        <v>0.40139999999999998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28" t="s">
        <v>140</v>
      </c>
      <c r="AT265" s="228" t="s">
        <v>136</v>
      </c>
      <c r="AU265" s="228" t="s">
        <v>86</v>
      </c>
      <c r="AY265" s="16" t="s">
        <v>134</v>
      </c>
      <c r="BE265" s="229">
        <f>IF(N265="základní",J265,0)</f>
        <v>0</v>
      </c>
      <c r="BF265" s="229">
        <f>IF(N265="snížená",J265,0)</f>
        <v>0</v>
      </c>
      <c r="BG265" s="229">
        <f>IF(N265="zákl. přenesená",J265,0)</f>
        <v>0</v>
      </c>
      <c r="BH265" s="229">
        <f>IF(N265="sníž. přenesená",J265,0)</f>
        <v>0</v>
      </c>
      <c r="BI265" s="229">
        <f>IF(N265="nulová",J265,0)</f>
        <v>0</v>
      </c>
      <c r="BJ265" s="16" t="s">
        <v>84</v>
      </c>
      <c r="BK265" s="229">
        <f>ROUND(I265*H265,2)</f>
        <v>0</v>
      </c>
      <c r="BL265" s="16" t="s">
        <v>140</v>
      </c>
      <c r="BM265" s="228" t="s">
        <v>586</v>
      </c>
    </row>
    <row r="266" s="13" customFormat="1">
      <c r="A266" s="13"/>
      <c r="B266" s="230"/>
      <c r="C266" s="231"/>
      <c r="D266" s="232" t="s">
        <v>142</v>
      </c>
      <c r="E266" s="233" t="s">
        <v>1</v>
      </c>
      <c r="F266" s="234" t="s">
        <v>359</v>
      </c>
      <c r="G266" s="231"/>
      <c r="H266" s="235">
        <v>22.300000000000001</v>
      </c>
      <c r="I266" s="236"/>
      <c r="J266" s="231"/>
      <c r="K266" s="231"/>
      <c r="L266" s="237"/>
      <c r="M266" s="238"/>
      <c r="N266" s="239"/>
      <c r="O266" s="239"/>
      <c r="P266" s="239"/>
      <c r="Q266" s="239"/>
      <c r="R266" s="239"/>
      <c r="S266" s="239"/>
      <c r="T266" s="240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1" t="s">
        <v>142</v>
      </c>
      <c r="AU266" s="241" t="s">
        <v>86</v>
      </c>
      <c r="AV266" s="13" t="s">
        <v>86</v>
      </c>
      <c r="AW266" s="13" t="s">
        <v>33</v>
      </c>
      <c r="AX266" s="13" t="s">
        <v>76</v>
      </c>
      <c r="AY266" s="241" t="s">
        <v>134</v>
      </c>
    </row>
    <row r="267" s="14" customFormat="1">
      <c r="A267" s="14"/>
      <c r="B267" s="242"/>
      <c r="C267" s="243"/>
      <c r="D267" s="232" t="s">
        <v>142</v>
      </c>
      <c r="E267" s="244" t="s">
        <v>1</v>
      </c>
      <c r="F267" s="245" t="s">
        <v>144</v>
      </c>
      <c r="G267" s="243"/>
      <c r="H267" s="246">
        <v>22.300000000000001</v>
      </c>
      <c r="I267" s="247"/>
      <c r="J267" s="243"/>
      <c r="K267" s="243"/>
      <c r="L267" s="248"/>
      <c r="M267" s="249"/>
      <c r="N267" s="250"/>
      <c r="O267" s="250"/>
      <c r="P267" s="250"/>
      <c r="Q267" s="250"/>
      <c r="R267" s="250"/>
      <c r="S267" s="250"/>
      <c r="T267" s="251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2" t="s">
        <v>142</v>
      </c>
      <c r="AU267" s="252" t="s">
        <v>86</v>
      </c>
      <c r="AV267" s="14" t="s">
        <v>140</v>
      </c>
      <c r="AW267" s="14" t="s">
        <v>33</v>
      </c>
      <c r="AX267" s="14" t="s">
        <v>84</v>
      </c>
      <c r="AY267" s="252" t="s">
        <v>134</v>
      </c>
    </row>
    <row r="268" s="2" customFormat="1" ht="21.75" customHeight="1">
      <c r="A268" s="37"/>
      <c r="B268" s="38"/>
      <c r="C268" s="253" t="s">
        <v>370</v>
      </c>
      <c r="D268" s="253" t="s">
        <v>189</v>
      </c>
      <c r="E268" s="254" t="s">
        <v>361</v>
      </c>
      <c r="F268" s="255" t="s">
        <v>362</v>
      </c>
      <c r="G268" s="256" t="s">
        <v>185</v>
      </c>
      <c r="H268" s="257">
        <v>4</v>
      </c>
      <c r="I268" s="258"/>
      <c r="J268" s="259">
        <f>ROUND(I268*H268,2)</f>
        <v>0</v>
      </c>
      <c r="K268" s="255" t="s">
        <v>1</v>
      </c>
      <c r="L268" s="260"/>
      <c r="M268" s="261" t="s">
        <v>1</v>
      </c>
      <c r="N268" s="262" t="s">
        <v>41</v>
      </c>
      <c r="O268" s="90"/>
      <c r="P268" s="226">
        <f>O268*H268</f>
        <v>0</v>
      </c>
      <c r="Q268" s="226">
        <v>0</v>
      </c>
      <c r="R268" s="226">
        <f>Q268*H268</f>
        <v>0</v>
      </c>
      <c r="S268" s="226">
        <v>0</v>
      </c>
      <c r="T268" s="227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28" t="s">
        <v>175</v>
      </c>
      <c r="AT268" s="228" t="s">
        <v>189</v>
      </c>
      <c r="AU268" s="228" t="s">
        <v>86</v>
      </c>
      <c r="AY268" s="16" t="s">
        <v>134</v>
      </c>
      <c r="BE268" s="229">
        <f>IF(N268="základní",J268,0)</f>
        <v>0</v>
      </c>
      <c r="BF268" s="229">
        <f>IF(N268="snížená",J268,0)</f>
        <v>0</v>
      </c>
      <c r="BG268" s="229">
        <f>IF(N268="zákl. přenesená",J268,0)</f>
        <v>0</v>
      </c>
      <c r="BH268" s="229">
        <f>IF(N268="sníž. přenesená",J268,0)</f>
        <v>0</v>
      </c>
      <c r="BI268" s="229">
        <f>IF(N268="nulová",J268,0)</f>
        <v>0</v>
      </c>
      <c r="BJ268" s="16" t="s">
        <v>84</v>
      </c>
      <c r="BK268" s="229">
        <f>ROUND(I268*H268,2)</f>
        <v>0</v>
      </c>
      <c r="BL268" s="16" t="s">
        <v>140</v>
      </c>
      <c r="BM268" s="228" t="s">
        <v>587</v>
      </c>
    </row>
    <row r="269" s="2" customFormat="1">
      <c r="A269" s="37"/>
      <c r="B269" s="38"/>
      <c r="C269" s="39"/>
      <c r="D269" s="232" t="s">
        <v>194</v>
      </c>
      <c r="E269" s="39"/>
      <c r="F269" s="263" t="s">
        <v>364</v>
      </c>
      <c r="G269" s="39"/>
      <c r="H269" s="39"/>
      <c r="I269" s="264"/>
      <c r="J269" s="39"/>
      <c r="K269" s="39"/>
      <c r="L269" s="43"/>
      <c r="M269" s="265"/>
      <c r="N269" s="266"/>
      <c r="O269" s="90"/>
      <c r="P269" s="90"/>
      <c r="Q269" s="90"/>
      <c r="R269" s="90"/>
      <c r="S269" s="90"/>
      <c r="T269" s="91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T269" s="16" t="s">
        <v>194</v>
      </c>
      <c r="AU269" s="16" t="s">
        <v>86</v>
      </c>
    </row>
    <row r="270" s="13" customFormat="1">
      <c r="A270" s="13"/>
      <c r="B270" s="230"/>
      <c r="C270" s="231"/>
      <c r="D270" s="232" t="s">
        <v>142</v>
      </c>
      <c r="E270" s="233" t="s">
        <v>1</v>
      </c>
      <c r="F270" s="234" t="s">
        <v>140</v>
      </c>
      <c r="G270" s="231"/>
      <c r="H270" s="235">
        <v>4</v>
      </c>
      <c r="I270" s="236"/>
      <c r="J270" s="231"/>
      <c r="K270" s="231"/>
      <c r="L270" s="237"/>
      <c r="M270" s="238"/>
      <c r="N270" s="239"/>
      <c r="O270" s="239"/>
      <c r="P270" s="239"/>
      <c r="Q270" s="239"/>
      <c r="R270" s="239"/>
      <c r="S270" s="239"/>
      <c r="T270" s="240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1" t="s">
        <v>142</v>
      </c>
      <c r="AU270" s="241" t="s">
        <v>86</v>
      </c>
      <c r="AV270" s="13" t="s">
        <v>86</v>
      </c>
      <c r="AW270" s="13" t="s">
        <v>33</v>
      </c>
      <c r="AX270" s="13" t="s">
        <v>76</v>
      </c>
      <c r="AY270" s="241" t="s">
        <v>134</v>
      </c>
    </row>
    <row r="271" s="14" customFormat="1">
      <c r="A271" s="14"/>
      <c r="B271" s="242"/>
      <c r="C271" s="243"/>
      <c r="D271" s="232" t="s">
        <v>142</v>
      </c>
      <c r="E271" s="244" t="s">
        <v>1</v>
      </c>
      <c r="F271" s="245" t="s">
        <v>144</v>
      </c>
      <c r="G271" s="243"/>
      <c r="H271" s="246">
        <v>4</v>
      </c>
      <c r="I271" s="247"/>
      <c r="J271" s="243"/>
      <c r="K271" s="243"/>
      <c r="L271" s="248"/>
      <c r="M271" s="249"/>
      <c r="N271" s="250"/>
      <c r="O271" s="250"/>
      <c r="P271" s="250"/>
      <c r="Q271" s="250"/>
      <c r="R271" s="250"/>
      <c r="S271" s="250"/>
      <c r="T271" s="251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2" t="s">
        <v>142</v>
      </c>
      <c r="AU271" s="252" t="s">
        <v>86</v>
      </c>
      <c r="AV271" s="14" t="s">
        <v>140</v>
      </c>
      <c r="AW271" s="14" t="s">
        <v>33</v>
      </c>
      <c r="AX271" s="14" t="s">
        <v>84</v>
      </c>
      <c r="AY271" s="252" t="s">
        <v>134</v>
      </c>
    </row>
    <row r="272" s="2" customFormat="1">
      <c r="A272" s="37"/>
      <c r="B272" s="38"/>
      <c r="C272" s="217" t="s">
        <v>377</v>
      </c>
      <c r="D272" s="217" t="s">
        <v>136</v>
      </c>
      <c r="E272" s="218" t="s">
        <v>366</v>
      </c>
      <c r="F272" s="219" t="s">
        <v>367</v>
      </c>
      <c r="G272" s="220" t="s">
        <v>147</v>
      </c>
      <c r="H272" s="221">
        <v>20</v>
      </c>
      <c r="I272" s="222"/>
      <c r="J272" s="223">
        <f>ROUND(I272*H272,2)</f>
        <v>0</v>
      </c>
      <c r="K272" s="219" t="s">
        <v>148</v>
      </c>
      <c r="L272" s="43"/>
      <c r="M272" s="224" t="s">
        <v>1</v>
      </c>
      <c r="N272" s="225" t="s">
        <v>41</v>
      </c>
      <c r="O272" s="90"/>
      <c r="P272" s="226">
        <f>O272*H272</f>
        <v>0</v>
      </c>
      <c r="Q272" s="226">
        <v>0.038850000000000003</v>
      </c>
      <c r="R272" s="226">
        <f>Q272*H272</f>
        <v>0.77700000000000002</v>
      </c>
      <c r="S272" s="226">
        <v>0</v>
      </c>
      <c r="T272" s="227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28" t="s">
        <v>140</v>
      </c>
      <c r="AT272" s="228" t="s">
        <v>136</v>
      </c>
      <c r="AU272" s="228" t="s">
        <v>86</v>
      </c>
      <c r="AY272" s="16" t="s">
        <v>134</v>
      </c>
      <c r="BE272" s="229">
        <f>IF(N272="základní",J272,0)</f>
        <v>0</v>
      </c>
      <c r="BF272" s="229">
        <f>IF(N272="snížená",J272,0)</f>
        <v>0</v>
      </c>
      <c r="BG272" s="229">
        <f>IF(N272="zákl. přenesená",J272,0)</f>
        <v>0</v>
      </c>
      <c r="BH272" s="229">
        <f>IF(N272="sníž. přenesená",J272,0)</f>
        <v>0</v>
      </c>
      <c r="BI272" s="229">
        <f>IF(N272="nulová",J272,0)</f>
        <v>0</v>
      </c>
      <c r="BJ272" s="16" t="s">
        <v>84</v>
      </c>
      <c r="BK272" s="229">
        <f>ROUND(I272*H272,2)</f>
        <v>0</v>
      </c>
      <c r="BL272" s="16" t="s">
        <v>140</v>
      </c>
      <c r="BM272" s="228" t="s">
        <v>588</v>
      </c>
    </row>
    <row r="273" s="13" customFormat="1">
      <c r="A273" s="13"/>
      <c r="B273" s="230"/>
      <c r="C273" s="231"/>
      <c r="D273" s="232" t="s">
        <v>142</v>
      </c>
      <c r="E273" s="233" t="s">
        <v>1</v>
      </c>
      <c r="F273" s="234" t="s">
        <v>369</v>
      </c>
      <c r="G273" s="231"/>
      <c r="H273" s="235">
        <v>20</v>
      </c>
      <c r="I273" s="236"/>
      <c r="J273" s="231"/>
      <c r="K273" s="231"/>
      <c r="L273" s="237"/>
      <c r="M273" s="238"/>
      <c r="N273" s="239"/>
      <c r="O273" s="239"/>
      <c r="P273" s="239"/>
      <c r="Q273" s="239"/>
      <c r="R273" s="239"/>
      <c r="S273" s="239"/>
      <c r="T273" s="240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1" t="s">
        <v>142</v>
      </c>
      <c r="AU273" s="241" t="s">
        <v>86</v>
      </c>
      <c r="AV273" s="13" t="s">
        <v>86</v>
      </c>
      <c r="AW273" s="13" t="s">
        <v>33</v>
      </c>
      <c r="AX273" s="13" t="s">
        <v>76</v>
      </c>
      <c r="AY273" s="241" t="s">
        <v>134</v>
      </c>
    </row>
    <row r="274" s="14" customFormat="1">
      <c r="A274" s="14"/>
      <c r="B274" s="242"/>
      <c r="C274" s="243"/>
      <c r="D274" s="232" t="s">
        <v>142</v>
      </c>
      <c r="E274" s="244" t="s">
        <v>1</v>
      </c>
      <c r="F274" s="245" t="s">
        <v>144</v>
      </c>
      <c r="G274" s="243"/>
      <c r="H274" s="246">
        <v>20</v>
      </c>
      <c r="I274" s="247"/>
      <c r="J274" s="243"/>
      <c r="K274" s="243"/>
      <c r="L274" s="248"/>
      <c r="M274" s="249"/>
      <c r="N274" s="250"/>
      <c r="O274" s="250"/>
      <c r="P274" s="250"/>
      <c r="Q274" s="250"/>
      <c r="R274" s="250"/>
      <c r="S274" s="250"/>
      <c r="T274" s="251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2" t="s">
        <v>142</v>
      </c>
      <c r="AU274" s="252" t="s">
        <v>86</v>
      </c>
      <c r="AV274" s="14" t="s">
        <v>140</v>
      </c>
      <c r="AW274" s="14" t="s">
        <v>33</v>
      </c>
      <c r="AX274" s="14" t="s">
        <v>84</v>
      </c>
      <c r="AY274" s="252" t="s">
        <v>134</v>
      </c>
    </row>
    <row r="275" s="2" customFormat="1">
      <c r="A275" s="37"/>
      <c r="B275" s="38"/>
      <c r="C275" s="217" t="s">
        <v>381</v>
      </c>
      <c r="D275" s="217" t="s">
        <v>136</v>
      </c>
      <c r="E275" s="218" t="s">
        <v>371</v>
      </c>
      <c r="F275" s="219" t="s">
        <v>372</v>
      </c>
      <c r="G275" s="220" t="s">
        <v>147</v>
      </c>
      <c r="H275" s="221">
        <v>10</v>
      </c>
      <c r="I275" s="222"/>
      <c r="J275" s="223">
        <f>ROUND(I275*H275,2)</f>
        <v>0</v>
      </c>
      <c r="K275" s="219" t="s">
        <v>148</v>
      </c>
      <c r="L275" s="43"/>
      <c r="M275" s="224" t="s">
        <v>1</v>
      </c>
      <c r="N275" s="225" t="s">
        <v>41</v>
      </c>
      <c r="O275" s="90"/>
      <c r="P275" s="226">
        <f>O275*H275</f>
        <v>0</v>
      </c>
      <c r="Q275" s="226">
        <v>0</v>
      </c>
      <c r="R275" s="226">
        <f>Q275*H275</f>
        <v>0</v>
      </c>
      <c r="S275" s="226">
        <v>0</v>
      </c>
      <c r="T275" s="227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28" t="s">
        <v>140</v>
      </c>
      <c r="AT275" s="228" t="s">
        <v>136</v>
      </c>
      <c r="AU275" s="228" t="s">
        <v>86</v>
      </c>
      <c r="AY275" s="16" t="s">
        <v>134</v>
      </c>
      <c r="BE275" s="229">
        <f>IF(N275="základní",J275,0)</f>
        <v>0</v>
      </c>
      <c r="BF275" s="229">
        <f>IF(N275="snížená",J275,0)</f>
        <v>0</v>
      </c>
      <c r="BG275" s="229">
        <f>IF(N275="zákl. přenesená",J275,0)</f>
        <v>0</v>
      </c>
      <c r="BH275" s="229">
        <f>IF(N275="sníž. přenesená",J275,0)</f>
        <v>0</v>
      </c>
      <c r="BI275" s="229">
        <f>IF(N275="nulová",J275,0)</f>
        <v>0</v>
      </c>
      <c r="BJ275" s="16" t="s">
        <v>84</v>
      </c>
      <c r="BK275" s="229">
        <f>ROUND(I275*H275,2)</f>
        <v>0</v>
      </c>
      <c r="BL275" s="16" t="s">
        <v>140</v>
      </c>
      <c r="BM275" s="228" t="s">
        <v>589</v>
      </c>
    </row>
    <row r="276" s="13" customFormat="1">
      <c r="A276" s="13"/>
      <c r="B276" s="230"/>
      <c r="C276" s="231"/>
      <c r="D276" s="232" t="s">
        <v>142</v>
      </c>
      <c r="E276" s="233" t="s">
        <v>1</v>
      </c>
      <c r="F276" s="234" t="s">
        <v>374</v>
      </c>
      <c r="G276" s="231"/>
      <c r="H276" s="235">
        <v>10</v>
      </c>
      <c r="I276" s="236"/>
      <c r="J276" s="231"/>
      <c r="K276" s="231"/>
      <c r="L276" s="237"/>
      <c r="M276" s="238"/>
      <c r="N276" s="239"/>
      <c r="O276" s="239"/>
      <c r="P276" s="239"/>
      <c r="Q276" s="239"/>
      <c r="R276" s="239"/>
      <c r="S276" s="239"/>
      <c r="T276" s="240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1" t="s">
        <v>142</v>
      </c>
      <c r="AU276" s="241" t="s">
        <v>86</v>
      </c>
      <c r="AV276" s="13" t="s">
        <v>86</v>
      </c>
      <c r="AW276" s="13" t="s">
        <v>33</v>
      </c>
      <c r="AX276" s="13" t="s">
        <v>76</v>
      </c>
      <c r="AY276" s="241" t="s">
        <v>134</v>
      </c>
    </row>
    <row r="277" s="14" customFormat="1">
      <c r="A277" s="14"/>
      <c r="B277" s="242"/>
      <c r="C277" s="243"/>
      <c r="D277" s="232" t="s">
        <v>142</v>
      </c>
      <c r="E277" s="244" t="s">
        <v>1</v>
      </c>
      <c r="F277" s="245" t="s">
        <v>144</v>
      </c>
      <c r="G277" s="243"/>
      <c r="H277" s="246">
        <v>10</v>
      </c>
      <c r="I277" s="247"/>
      <c r="J277" s="243"/>
      <c r="K277" s="243"/>
      <c r="L277" s="248"/>
      <c r="M277" s="249"/>
      <c r="N277" s="250"/>
      <c r="O277" s="250"/>
      <c r="P277" s="250"/>
      <c r="Q277" s="250"/>
      <c r="R277" s="250"/>
      <c r="S277" s="250"/>
      <c r="T277" s="251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2" t="s">
        <v>142</v>
      </c>
      <c r="AU277" s="252" t="s">
        <v>86</v>
      </c>
      <c r="AV277" s="14" t="s">
        <v>140</v>
      </c>
      <c r="AW277" s="14" t="s">
        <v>33</v>
      </c>
      <c r="AX277" s="14" t="s">
        <v>84</v>
      </c>
      <c r="AY277" s="252" t="s">
        <v>134</v>
      </c>
    </row>
    <row r="278" s="12" customFormat="1" ht="22.8" customHeight="1">
      <c r="A278" s="12"/>
      <c r="B278" s="201"/>
      <c r="C278" s="202"/>
      <c r="D278" s="203" t="s">
        <v>75</v>
      </c>
      <c r="E278" s="215" t="s">
        <v>375</v>
      </c>
      <c r="F278" s="215" t="s">
        <v>376</v>
      </c>
      <c r="G278" s="202"/>
      <c r="H278" s="202"/>
      <c r="I278" s="205"/>
      <c r="J278" s="216">
        <f>BK278</f>
        <v>0</v>
      </c>
      <c r="K278" s="202"/>
      <c r="L278" s="207"/>
      <c r="M278" s="208"/>
      <c r="N278" s="209"/>
      <c r="O278" s="209"/>
      <c r="P278" s="210">
        <f>SUM(P279:P292)</f>
        <v>0</v>
      </c>
      <c r="Q278" s="209"/>
      <c r="R278" s="210">
        <f>SUM(R279:R292)</f>
        <v>0</v>
      </c>
      <c r="S278" s="209"/>
      <c r="T278" s="211">
        <f>SUM(T279:T292)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212" t="s">
        <v>84</v>
      </c>
      <c r="AT278" s="213" t="s">
        <v>75</v>
      </c>
      <c r="AU278" s="213" t="s">
        <v>84</v>
      </c>
      <c r="AY278" s="212" t="s">
        <v>134</v>
      </c>
      <c r="BK278" s="214">
        <f>SUM(BK279:BK292)</f>
        <v>0</v>
      </c>
    </row>
    <row r="279" s="2" customFormat="1">
      <c r="A279" s="37"/>
      <c r="B279" s="38"/>
      <c r="C279" s="217" t="s">
        <v>386</v>
      </c>
      <c r="D279" s="217" t="s">
        <v>136</v>
      </c>
      <c r="E279" s="218" t="s">
        <v>378</v>
      </c>
      <c r="F279" s="219" t="s">
        <v>379</v>
      </c>
      <c r="G279" s="220" t="s">
        <v>178</v>
      </c>
      <c r="H279" s="221">
        <v>117.93300000000001</v>
      </c>
      <c r="I279" s="222"/>
      <c r="J279" s="223">
        <f>ROUND(I279*H279,2)</f>
        <v>0</v>
      </c>
      <c r="K279" s="219" t="s">
        <v>148</v>
      </c>
      <c r="L279" s="43"/>
      <c r="M279" s="224" t="s">
        <v>1</v>
      </c>
      <c r="N279" s="225" t="s">
        <v>41</v>
      </c>
      <c r="O279" s="90"/>
      <c r="P279" s="226">
        <f>O279*H279</f>
        <v>0</v>
      </c>
      <c r="Q279" s="226">
        <v>0</v>
      </c>
      <c r="R279" s="226">
        <f>Q279*H279</f>
        <v>0</v>
      </c>
      <c r="S279" s="226">
        <v>0</v>
      </c>
      <c r="T279" s="227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28" t="s">
        <v>140</v>
      </c>
      <c r="AT279" s="228" t="s">
        <v>136</v>
      </c>
      <c r="AU279" s="228" t="s">
        <v>86</v>
      </c>
      <c r="AY279" s="16" t="s">
        <v>134</v>
      </c>
      <c r="BE279" s="229">
        <f>IF(N279="základní",J279,0)</f>
        <v>0</v>
      </c>
      <c r="BF279" s="229">
        <f>IF(N279="snížená",J279,0)</f>
        <v>0</v>
      </c>
      <c r="BG279" s="229">
        <f>IF(N279="zákl. přenesená",J279,0)</f>
        <v>0</v>
      </c>
      <c r="BH279" s="229">
        <f>IF(N279="sníž. přenesená",J279,0)</f>
        <v>0</v>
      </c>
      <c r="BI279" s="229">
        <f>IF(N279="nulová",J279,0)</f>
        <v>0</v>
      </c>
      <c r="BJ279" s="16" t="s">
        <v>84</v>
      </c>
      <c r="BK279" s="229">
        <f>ROUND(I279*H279,2)</f>
        <v>0</v>
      </c>
      <c r="BL279" s="16" t="s">
        <v>140</v>
      </c>
      <c r="BM279" s="228" t="s">
        <v>590</v>
      </c>
    </row>
    <row r="280" s="2" customFormat="1">
      <c r="A280" s="37"/>
      <c r="B280" s="38"/>
      <c r="C280" s="217" t="s">
        <v>390</v>
      </c>
      <c r="D280" s="217" t="s">
        <v>136</v>
      </c>
      <c r="E280" s="218" t="s">
        <v>382</v>
      </c>
      <c r="F280" s="219" t="s">
        <v>383</v>
      </c>
      <c r="G280" s="220" t="s">
        <v>178</v>
      </c>
      <c r="H280" s="221">
        <v>9434.6399999999994</v>
      </c>
      <c r="I280" s="222"/>
      <c r="J280" s="223">
        <f>ROUND(I280*H280,2)</f>
        <v>0</v>
      </c>
      <c r="K280" s="219" t="s">
        <v>148</v>
      </c>
      <c r="L280" s="43"/>
      <c r="M280" s="224" t="s">
        <v>1</v>
      </c>
      <c r="N280" s="225" t="s">
        <v>41</v>
      </c>
      <c r="O280" s="90"/>
      <c r="P280" s="226">
        <f>O280*H280</f>
        <v>0</v>
      </c>
      <c r="Q280" s="226">
        <v>0</v>
      </c>
      <c r="R280" s="226">
        <f>Q280*H280</f>
        <v>0</v>
      </c>
      <c r="S280" s="226">
        <v>0</v>
      </c>
      <c r="T280" s="227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28" t="s">
        <v>140</v>
      </c>
      <c r="AT280" s="228" t="s">
        <v>136</v>
      </c>
      <c r="AU280" s="228" t="s">
        <v>86</v>
      </c>
      <c r="AY280" s="16" t="s">
        <v>134</v>
      </c>
      <c r="BE280" s="229">
        <f>IF(N280="základní",J280,0)</f>
        <v>0</v>
      </c>
      <c r="BF280" s="229">
        <f>IF(N280="snížená",J280,0)</f>
        <v>0</v>
      </c>
      <c r="BG280" s="229">
        <f>IF(N280="zákl. přenesená",J280,0)</f>
        <v>0</v>
      </c>
      <c r="BH280" s="229">
        <f>IF(N280="sníž. přenesená",J280,0)</f>
        <v>0</v>
      </c>
      <c r="BI280" s="229">
        <f>IF(N280="nulová",J280,0)</f>
        <v>0</v>
      </c>
      <c r="BJ280" s="16" t="s">
        <v>84</v>
      </c>
      <c r="BK280" s="229">
        <f>ROUND(I280*H280,2)</f>
        <v>0</v>
      </c>
      <c r="BL280" s="16" t="s">
        <v>140</v>
      </c>
      <c r="BM280" s="228" t="s">
        <v>591</v>
      </c>
    </row>
    <row r="281" s="13" customFormat="1">
      <c r="A281" s="13"/>
      <c r="B281" s="230"/>
      <c r="C281" s="231"/>
      <c r="D281" s="232" t="s">
        <v>142</v>
      </c>
      <c r="E281" s="233" t="s">
        <v>1</v>
      </c>
      <c r="F281" s="234" t="s">
        <v>385</v>
      </c>
      <c r="G281" s="231"/>
      <c r="H281" s="235">
        <v>9434.6399999999994</v>
      </c>
      <c r="I281" s="236"/>
      <c r="J281" s="231"/>
      <c r="K281" s="231"/>
      <c r="L281" s="237"/>
      <c r="M281" s="238"/>
      <c r="N281" s="239"/>
      <c r="O281" s="239"/>
      <c r="P281" s="239"/>
      <c r="Q281" s="239"/>
      <c r="R281" s="239"/>
      <c r="S281" s="239"/>
      <c r="T281" s="240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1" t="s">
        <v>142</v>
      </c>
      <c r="AU281" s="241" t="s">
        <v>86</v>
      </c>
      <c r="AV281" s="13" t="s">
        <v>86</v>
      </c>
      <c r="AW281" s="13" t="s">
        <v>33</v>
      </c>
      <c r="AX281" s="13" t="s">
        <v>76</v>
      </c>
      <c r="AY281" s="241" t="s">
        <v>134</v>
      </c>
    </row>
    <row r="282" s="14" customFormat="1">
      <c r="A282" s="14"/>
      <c r="B282" s="242"/>
      <c r="C282" s="243"/>
      <c r="D282" s="232" t="s">
        <v>142</v>
      </c>
      <c r="E282" s="244" t="s">
        <v>1</v>
      </c>
      <c r="F282" s="245" t="s">
        <v>144</v>
      </c>
      <c r="G282" s="243"/>
      <c r="H282" s="246">
        <v>9434.6399999999994</v>
      </c>
      <c r="I282" s="247"/>
      <c r="J282" s="243"/>
      <c r="K282" s="243"/>
      <c r="L282" s="248"/>
      <c r="M282" s="249"/>
      <c r="N282" s="250"/>
      <c r="O282" s="250"/>
      <c r="P282" s="250"/>
      <c r="Q282" s="250"/>
      <c r="R282" s="250"/>
      <c r="S282" s="250"/>
      <c r="T282" s="251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2" t="s">
        <v>142</v>
      </c>
      <c r="AU282" s="252" t="s">
        <v>86</v>
      </c>
      <c r="AV282" s="14" t="s">
        <v>140</v>
      </c>
      <c r="AW282" s="14" t="s">
        <v>33</v>
      </c>
      <c r="AX282" s="14" t="s">
        <v>84</v>
      </c>
      <c r="AY282" s="252" t="s">
        <v>134</v>
      </c>
    </row>
    <row r="283" s="2" customFormat="1">
      <c r="A283" s="37"/>
      <c r="B283" s="38"/>
      <c r="C283" s="217" t="s">
        <v>396</v>
      </c>
      <c r="D283" s="217" t="s">
        <v>136</v>
      </c>
      <c r="E283" s="218" t="s">
        <v>391</v>
      </c>
      <c r="F283" s="219" t="s">
        <v>392</v>
      </c>
      <c r="G283" s="220" t="s">
        <v>178</v>
      </c>
      <c r="H283" s="221">
        <v>4.7169999999999996</v>
      </c>
      <c r="I283" s="222"/>
      <c r="J283" s="223">
        <f>ROUND(I283*H283,2)</f>
        <v>0</v>
      </c>
      <c r="K283" s="219" t="s">
        <v>1</v>
      </c>
      <c r="L283" s="43"/>
      <c r="M283" s="224" t="s">
        <v>1</v>
      </c>
      <c r="N283" s="225" t="s">
        <v>41</v>
      </c>
      <c r="O283" s="90"/>
      <c r="P283" s="226">
        <f>O283*H283</f>
        <v>0</v>
      </c>
      <c r="Q283" s="226">
        <v>0</v>
      </c>
      <c r="R283" s="226">
        <f>Q283*H283</f>
        <v>0</v>
      </c>
      <c r="S283" s="226">
        <v>0</v>
      </c>
      <c r="T283" s="227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28" t="s">
        <v>140</v>
      </c>
      <c r="AT283" s="228" t="s">
        <v>136</v>
      </c>
      <c r="AU283" s="228" t="s">
        <v>86</v>
      </c>
      <c r="AY283" s="16" t="s">
        <v>134</v>
      </c>
      <c r="BE283" s="229">
        <f>IF(N283="základní",J283,0)</f>
        <v>0</v>
      </c>
      <c r="BF283" s="229">
        <f>IF(N283="snížená",J283,0)</f>
        <v>0</v>
      </c>
      <c r="BG283" s="229">
        <f>IF(N283="zákl. přenesená",J283,0)</f>
        <v>0</v>
      </c>
      <c r="BH283" s="229">
        <f>IF(N283="sníž. přenesená",J283,0)</f>
        <v>0</v>
      </c>
      <c r="BI283" s="229">
        <f>IF(N283="nulová",J283,0)</f>
        <v>0</v>
      </c>
      <c r="BJ283" s="16" t="s">
        <v>84</v>
      </c>
      <c r="BK283" s="229">
        <f>ROUND(I283*H283,2)</f>
        <v>0</v>
      </c>
      <c r="BL283" s="16" t="s">
        <v>140</v>
      </c>
      <c r="BM283" s="228" t="s">
        <v>592</v>
      </c>
    </row>
    <row r="284" s="2" customFormat="1">
      <c r="A284" s="37"/>
      <c r="B284" s="38"/>
      <c r="C284" s="39"/>
      <c r="D284" s="232" t="s">
        <v>194</v>
      </c>
      <c r="E284" s="39"/>
      <c r="F284" s="263" t="s">
        <v>394</v>
      </c>
      <c r="G284" s="39"/>
      <c r="H284" s="39"/>
      <c r="I284" s="264"/>
      <c r="J284" s="39"/>
      <c r="K284" s="39"/>
      <c r="L284" s="43"/>
      <c r="M284" s="265"/>
      <c r="N284" s="266"/>
      <c r="O284" s="90"/>
      <c r="P284" s="90"/>
      <c r="Q284" s="90"/>
      <c r="R284" s="90"/>
      <c r="S284" s="90"/>
      <c r="T284" s="91"/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T284" s="16" t="s">
        <v>194</v>
      </c>
      <c r="AU284" s="16" t="s">
        <v>86</v>
      </c>
    </row>
    <row r="285" s="13" customFormat="1">
      <c r="A285" s="13"/>
      <c r="B285" s="230"/>
      <c r="C285" s="231"/>
      <c r="D285" s="232" t="s">
        <v>142</v>
      </c>
      <c r="E285" s="233" t="s">
        <v>1</v>
      </c>
      <c r="F285" s="234" t="s">
        <v>395</v>
      </c>
      <c r="G285" s="231"/>
      <c r="H285" s="235">
        <v>4.7169999999999996</v>
      </c>
      <c r="I285" s="236"/>
      <c r="J285" s="231"/>
      <c r="K285" s="231"/>
      <c r="L285" s="237"/>
      <c r="M285" s="238"/>
      <c r="N285" s="239"/>
      <c r="O285" s="239"/>
      <c r="P285" s="239"/>
      <c r="Q285" s="239"/>
      <c r="R285" s="239"/>
      <c r="S285" s="239"/>
      <c r="T285" s="240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1" t="s">
        <v>142</v>
      </c>
      <c r="AU285" s="241" t="s">
        <v>86</v>
      </c>
      <c r="AV285" s="13" t="s">
        <v>86</v>
      </c>
      <c r="AW285" s="13" t="s">
        <v>33</v>
      </c>
      <c r="AX285" s="13" t="s">
        <v>76</v>
      </c>
      <c r="AY285" s="241" t="s">
        <v>134</v>
      </c>
    </row>
    <row r="286" s="14" customFormat="1">
      <c r="A286" s="14"/>
      <c r="B286" s="242"/>
      <c r="C286" s="243"/>
      <c r="D286" s="232" t="s">
        <v>142</v>
      </c>
      <c r="E286" s="244" t="s">
        <v>1</v>
      </c>
      <c r="F286" s="245" t="s">
        <v>144</v>
      </c>
      <c r="G286" s="243"/>
      <c r="H286" s="246">
        <v>4.7169999999999996</v>
      </c>
      <c r="I286" s="247"/>
      <c r="J286" s="243"/>
      <c r="K286" s="243"/>
      <c r="L286" s="248"/>
      <c r="M286" s="249"/>
      <c r="N286" s="250"/>
      <c r="O286" s="250"/>
      <c r="P286" s="250"/>
      <c r="Q286" s="250"/>
      <c r="R286" s="250"/>
      <c r="S286" s="250"/>
      <c r="T286" s="251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2" t="s">
        <v>142</v>
      </c>
      <c r="AU286" s="252" t="s">
        <v>86</v>
      </c>
      <c r="AV286" s="14" t="s">
        <v>140</v>
      </c>
      <c r="AW286" s="14" t="s">
        <v>33</v>
      </c>
      <c r="AX286" s="14" t="s">
        <v>84</v>
      </c>
      <c r="AY286" s="252" t="s">
        <v>134</v>
      </c>
    </row>
    <row r="287" s="2" customFormat="1" ht="33" customHeight="1">
      <c r="A287" s="37"/>
      <c r="B287" s="38"/>
      <c r="C287" s="217" t="s">
        <v>403</v>
      </c>
      <c r="D287" s="217" t="s">
        <v>136</v>
      </c>
      <c r="E287" s="218" t="s">
        <v>387</v>
      </c>
      <c r="F287" s="219" t="s">
        <v>388</v>
      </c>
      <c r="G287" s="220" t="s">
        <v>178</v>
      </c>
      <c r="H287" s="221">
        <v>5</v>
      </c>
      <c r="I287" s="222"/>
      <c r="J287" s="223">
        <f>ROUND(I287*H287,2)</f>
        <v>0</v>
      </c>
      <c r="K287" s="219" t="s">
        <v>148</v>
      </c>
      <c r="L287" s="43"/>
      <c r="M287" s="224" t="s">
        <v>1</v>
      </c>
      <c r="N287" s="225" t="s">
        <v>41</v>
      </c>
      <c r="O287" s="90"/>
      <c r="P287" s="226">
        <f>O287*H287</f>
        <v>0</v>
      </c>
      <c r="Q287" s="226">
        <v>0</v>
      </c>
      <c r="R287" s="226">
        <f>Q287*H287</f>
        <v>0</v>
      </c>
      <c r="S287" s="226">
        <v>0</v>
      </c>
      <c r="T287" s="227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28" t="s">
        <v>140</v>
      </c>
      <c r="AT287" s="228" t="s">
        <v>136</v>
      </c>
      <c r="AU287" s="228" t="s">
        <v>86</v>
      </c>
      <c r="AY287" s="16" t="s">
        <v>134</v>
      </c>
      <c r="BE287" s="229">
        <f>IF(N287="základní",J287,0)</f>
        <v>0</v>
      </c>
      <c r="BF287" s="229">
        <f>IF(N287="snížená",J287,0)</f>
        <v>0</v>
      </c>
      <c r="BG287" s="229">
        <f>IF(N287="zákl. přenesená",J287,0)</f>
        <v>0</v>
      </c>
      <c r="BH287" s="229">
        <f>IF(N287="sníž. přenesená",J287,0)</f>
        <v>0</v>
      </c>
      <c r="BI287" s="229">
        <f>IF(N287="nulová",J287,0)</f>
        <v>0</v>
      </c>
      <c r="BJ287" s="16" t="s">
        <v>84</v>
      </c>
      <c r="BK287" s="229">
        <f>ROUND(I287*H287,2)</f>
        <v>0</v>
      </c>
      <c r="BL287" s="16" t="s">
        <v>140</v>
      </c>
      <c r="BM287" s="228" t="s">
        <v>593</v>
      </c>
    </row>
    <row r="288" s="13" customFormat="1">
      <c r="A288" s="13"/>
      <c r="B288" s="230"/>
      <c r="C288" s="231"/>
      <c r="D288" s="232" t="s">
        <v>142</v>
      </c>
      <c r="E288" s="233" t="s">
        <v>1</v>
      </c>
      <c r="F288" s="234" t="s">
        <v>160</v>
      </c>
      <c r="G288" s="231"/>
      <c r="H288" s="235">
        <v>5</v>
      </c>
      <c r="I288" s="236"/>
      <c r="J288" s="231"/>
      <c r="K288" s="231"/>
      <c r="L288" s="237"/>
      <c r="M288" s="238"/>
      <c r="N288" s="239"/>
      <c r="O288" s="239"/>
      <c r="P288" s="239"/>
      <c r="Q288" s="239"/>
      <c r="R288" s="239"/>
      <c r="S288" s="239"/>
      <c r="T288" s="240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1" t="s">
        <v>142</v>
      </c>
      <c r="AU288" s="241" t="s">
        <v>86</v>
      </c>
      <c r="AV288" s="13" t="s">
        <v>86</v>
      </c>
      <c r="AW288" s="13" t="s">
        <v>33</v>
      </c>
      <c r="AX288" s="13" t="s">
        <v>76</v>
      </c>
      <c r="AY288" s="241" t="s">
        <v>134</v>
      </c>
    </row>
    <row r="289" s="14" customFormat="1">
      <c r="A289" s="14"/>
      <c r="B289" s="242"/>
      <c r="C289" s="243"/>
      <c r="D289" s="232" t="s">
        <v>142</v>
      </c>
      <c r="E289" s="244" t="s">
        <v>1</v>
      </c>
      <c r="F289" s="245" t="s">
        <v>144</v>
      </c>
      <c r="G289" s="243"/>
      <c r="H289" s="246">
        <v>5</v>
      </c>
      <c r="I289" s="247"/>
      <c r="J289" s="243"/>
      <c r="K289" s="243"/>
      <c r="L289" s="248"/>
      <c r="M289" s="249"/>
      <c r="N289" s="250"/>
      <c r="O289" s="250"/>
      <c r="P289" s="250"/>
      <c r="Q289" s="250"/>
      <c r="R289" s="250"/>
      <c r="S289" s="250"/>
      <c r="T289" s="251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2" t="s">
        <v>142</v>
      </c>
      <c r="AU289" s="252" t="s">
        <v>86</v>
      </c>
      <c r="AV289" s="14" t="s">
        <v>140</v>
      </c>
      <c r="AW289" s="14" t="s">
        <v>33</v>
      </c>
      <c r="AX289" s="14" t="s">
        <v>84</v>
      </c>
      <c r="AY289" s="252" t="s">
        <v>134</v>
      </c>
    </row>
    <row r="290" s="2" customFormat="1">
      <c r="A290" s="37"/>
      <c r="B290" s="38"/>
      <c r="C290" s="217" t="s">
        <v>407</v>
      </c>
      <c r="D290" s="217" t="s">
        <v>136</v>
      </c>
      <c r="E290" s="218" t="s">
        <v>397</v>
      </c>
      <c r="F290" s="219" t="s">
        <v>398</v>
      </c>
      <c r="G290" s="220" t="s">
        <v>178</v>
      </c>
      <c r="H290" s="221">
        <v>40.719999999999999</v>
      </c>
      <c r="I290" s="222"/>
      <c r="J290" s="223">
        <f>ROUND(I290*H290,2)</f>
        <v>0</v>
      </c>
      <c r="K290" s="219" t="s">
        <v>148</v>
      </c>
      <c r="L290" s="43"/>
      <c r="M290" s="224" t="s">
        <v>1</v>
      </c>
      <c r="N290" s="225" t="s">
        <v>41</v>
      </c>
      <c r="O290" s="90"/>
      <c r="P290" s="226">
        <f>O290*H290</f>
        <v>0</v>
      </c>
      <c r="Q290" s="226">
        <v>0</v>
      </c>
      <c r="R290" s="226">
        <f>Q290*H290</f>
        <v>0</v>
      </c>
      <c r="S290" s="226">
        <v>0</v>
      </c>
      <c r="T290" s="227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228" t="s">
        <v>140</v>
      </c>
      <c r="AT290" s="228" t="s">
        <v>136</v>
      </c>
      <c r="AU290" s="228" t="s">
        <v>86</v>
      </c>
      <c r="AY290" s="16" t="s">
        <v>134</v>
      </c>
      <c r="BE290" s="229">
        <f>IF(N290="základní",J290,0)</f>
        <v>0</v>
      </c>
      <c r="BF290" s="229">
        <f>IF(N290="snížená",J290,0)</f>
        <v>0</v>
      </c>
      <c r="BG290" s="229">
        <f>IF(N290="zákl. přenesená",J290,0)</f>
        <v>0</v>
      </c>
      <c r="BH290" s="229">
        <f>IF(N290="sníž. přenesená",J290,0)</f>
        <v>0</v>
      </c>
      <c r="BI290" s="229">
        <f>IF(N290="nulová",J290,0)</f>
        <v>0</v>
      </c>
      <c r="BJ290" s="16" t="s">
        <v>84</v>
      </c>
      <c r="BK290" s="229">
        <f>ROUND(I290*H290,2)</f>
        <v>0</v>
      </c>
      <c r="BL290" s="16" t="s">
        <v>140</v>
      </c>
      <c r="BM290" s="228" t="s">
        <v>594</v>
      </c>
    </row>
    <row r="291" s="13" customFormat="1">
      <c r="A291" s="13"/>
      <c r="B291" s="230"/>
      <c r="C291" s="231"/>
      <c r="D291" s="232" t="s">
        <v>142</v>
      </c>
      <c r="E291" s="233" t="s">
        <v>1</v>
      </c>
      <c r="F291" s="234" t="s">
        <v>400</v>
      </c>
      <c r="G291" s="231"/>
      <c r="H291" s="235">
        <v>40.719999999999999</v>
      </c>
      <c r="I291" s="236"/>
      <c r="J291" s="231"/>
      <c r="K291" s="231"/>
      <c r="L291" s="237"/>
      <c r="M291" s="238"/>
      <c r="N291" s="239"/>
      <c r="O291" s="239"/>
      <c r="P291" s="239"/>
      <c r="Q291" s="239"/>
      <c r="R291" s="239"/>
      <c r="S291" s="239"/>
      <c r="T291" s="240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1" t="s">
        <v>142</v>
      </c>
      <c r="AU291" s="241" t="s">
        <v>86</v>
      </c>
      <c r="AV291" s="13" t="s">
        <v>86</v>
      </c>
      <c r="AW291" s="13" t="s">
        <v>33</v>
      </c>
      <c r="AX291" s="13" t="s">
        <v>76</v>
      </c>
      <c r="AY291" s="241" t="s">
        <v>134</v>
      </c>
    </row>
    <row r="292" s="14" customFormat="1">
      <c r="A292" s="14"/>
      <c r="B292" s="242"/>
      <c r="C292" s="243"/>
      <c r="D292" s="232" t="s">
        <v>142</v>
      </c>
      <c r="E292" s="244" t="s">
        <v>1</v>
      </c>
      <c r="F292" s="245" t="s">
        <v>144</v>
      </c>
      <c r="G292" s="243"/>
      <c r="H292" s="246">
        <v>40.719999999999999</v>
      </c>
      <c r="I292" s="247"/>
      <c r="J292" s="243"/>
      <c r="K292" s="243"/>
      <c r="L292" s="248"/>
      <c r="M292" s="249"/>
      <c r="N292" s="250"/>
      <c r="O292" s="250"/>
      <c r="P292" s="250"/>
      <c r="Q292" s="250"/>
      <c r="R292" s="250"/>
      <c r="S292" s="250"/>
      <c r="T292" s="251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2" t="s">
        <v>142</v>
      </c>
      <c r="AU292" s="252" t="s">
        <v>86</v>
      </c>
      <c r="AV292" s="14" t="s">
        <v>140</v>
      </c>
      <c r="AW292" s="14" t="s">
        <v>33</v>
      </c>
      <c r="AX292" s="14" t="s">
        <v>84</v>
      </c>
      <c r="AY292" s="252" t="s">
        <v>134</v>
      </c>
    </row>
    <row r="293" s="12" customFormat="1" ht="22.8" customHeight="1">
      <c r="A293" s="12"/>
      <c r="B293" s="201"/>
      <c r="C293" s="202"/>
      <c r="D293" s="203" t="s">
        <v>75</v>
      </c>
      <c r="E293" s="215" t="s">
        <v>401</v>
      </c>
      <c r="F293" s="215" t="s">
        <v>402</v>
      </c>
      <c r="G293" s="202"/>
      <c r="H293" s="202"/>
      <c r="I293" s="205"/>
      <c r="J293" s="216">
        <f>BK293</f>
        <v>0</v>
      </c>
      <c r="K293" s="202"/>
      <c r="L293" s="207"/>
      <c r="M293" s="208"/>
      <c r="N293" s="209"/>
      <c r="O293" s="209"/>
      <c r="P293" s="210">
        <f>SUM(P294:P295)</f>
        <v>0</v>
      </c>
      <c r="Q293" s="209"/>
      <c r="R293" s="210">
        <f>SUM(R294:R295)</f>
        <v>0</v>
      </c>
      <c r="S293" s="209"/>
      <c r="T293" s="211">
        <f>SUM(T294:T295)</f>
        <v>0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212" t="s">
        <v>84</v>
      </c>
      <c r="AT293" s="213" t="s">
        <v>75</v>
      </c>
      <c r="AU293" s="213" t="s">
        <v>84</v>
      </c>
      <c r="AY293" s="212" t="s">
        <v>134</v>
      </c>
      <c r="BK293" s="214">
        <f>SUM(BK294:BK295)</f>
        <v>0</v>
      </c>
    </row>
    <row r="294" s="2" customFormat="1">
      <c r="A294" s="37"/>
      <c r="B294" s="38"/>
      <c r="C294" s="217" t="s">
        <v>570</v>
      </c>
      <c r="D294" s="217" t="s">
        <v>136</v>
      </c>
      <c r="E294" s="218" t="s">
        <v>404</v>
      </c>
      <c r="F294" s="219" t="s">
        <v>405</v>
      </c>
      <c r="G294" s="220" t="s">
        <v>178</v>
      </c>
      <c r="H294" s="221">
        <v>97.328000000000003</v>
      </c>
      <c r="I294" s="222"/>
      <c r="J294" s="223">
        <f>ROUND(I294*H294,2)</f>
        <v>0</v>
      </c>
      <c r="K294" s="219" t="s">
        <v>148</v>
      </c>
      <c r="L294" s="43"/>
      <c r="M294" s="224" t="s">
        <v>1</v>
      </c>
      <c r="N294" s="225" t="s">
        <v>41</v>
      </c>
      <c r="O294" s="90"/>
      <c r="P294" s="226">
        <f>O294*H294</f>
        <v>0</v>
      </c>
      <c r="Q294" s="226">
        <v>0</v>
      </c>
      <c r="R294" s="226">
        <f>Q294*H294</f>
        <v>0</v>
      </c>
      <c r="S294" s="226">
        <v>0</v>
      </c>
      <c r="T294" s="227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228" t="s">
        <v>140</v>
      </c>
      <c r="AT294" s="228" t="s">
        <v>136</v>
      </c>
      <c r="AU294" s="228" t="s">
        <v>86</v>
      </c>
      <c r="AY294" s="16" t="s">
        <v>134</v>
      </c>
      <c r="BE294" s="229">
        <f>IF(N294="základní",J294,0)</f>
        <v>0</v>
      </c>
      <c r="BF294" s="229">
        <f>IF(N294="snížená",J294,0)</f>
        <v>0</v>
      </c>
      <c r="BG294" s="229">
        <f>IF(N294="zákl. přenesená",J294,0)</f>
        <v>0</v>
      </c>
      <c r="BH294" s="229">
        <f>IF(N294="sníž. přenesená",J294,0)</f>
        <v>0</v>
      </c>
      <c r="BI294" s="229">
        <f>IF(N294="nulová",J294,0)</f>
        <v>0</v>
      </c>
      <c r="BJ294" s="16" t="s">
        <v>84</v>
      </c>
      <c r="BK294" s="229">
        <f>ROUND(I294*H294,2)</f>
        <v>0</v>
      </c>
      <c r="BL294" s="16" t="s">
        <v>140</v>
      </c>
      <c r="BM294" s="228" t="s">
        <v>595</v>
      </c>
    </row>
    <row r="295" s="2" customFormat="1" ht="33" customHeight="1">
      <c r="A295" s="37"/>
      <c r="B295" s="38"/>
      <c r="C295" s="217" t="s">
        <v>596</v>
      </c>
      <c r="D295" s="217" t="s">
        <v>136</v>
      </c>
      <c r="E295" s="218" t="s">
        <v>408</v>
      </c>
      <c r="F295" s="219" t="s">
        <v>409</v>
      </c>
      <c r="G295" s="220" t="s">
        <v>178</v>
      </c>
      <c r="H295" s="221">
        <v>97.328000000000003</v>
      </c>
      <c r="I295" s="222"/>
      <c r="J295" s="223">
        <f>ROUND(I295*H295,2)</f>
        <v>0</v>
      </c>
      <c r="K295" s="219" t="s">
        <v>148</v>
      </c>
      <c r="L295" s="43"/>
      <c r="M295" s="267" t="s">
        <v>1</v>
      </c>
      <c r="N295" s="268" t="s">
        <v>41</v>
      </c>
      <c r="O295" s="269"/>
      <c r="P295" s="270">
        <f>O295*H295</f>
        <v>0</v>
      </c>
      <c r="Q295" s="270">
        <v>0</v>
      </c>
      <c r="R295" s="270">
        <f>Q295*H295</f>
        <v>0</v>
      </c>
      <c r="S295" s="270">
        <v>0</v>
      </c>
      <c r="T295" s="271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228" t="s">
        <v>140</v>
      </c>
      <c r="AT295" s="228" t="s">
        <v>136</v>
      </c>
      <c r="AU295" s="228" t="s">
        <v>86</v>
      </c>
      <c r="AY295" s="16" t="s">
        <v>134</v>
      </c>
      <c r="BE295" s="229">
        <f>IF(N295="základní",J295,0)</f>
        <v>0</v>
      </c>
      <c r="BF295" s="229">
        <f>IF(N295="snížená",J295,0)</f>
        <v>0</v>
      </c>
      <c r="BG295" s="229">
        <f>IF(N295="zákl. přenesená",J295,0)</f>
        <v>0</v>
      </c>
      <c r="BH295" s="229">
        <f>IF(N295="sníž. přenesená",J295,0)</f>
        <v>0</v>
      </c>
      <c r="BI295" s="229">
        <f>IF(N295="nulová",J295,0)</f>
        <v>0</v>
      </c>
      <c r="BJ295" s="16" t="s">
        <v>84</v>
      </c>
      <c r="BK295" s="229">
        <f>ROUND(I295*H295,2)</f>
        <v>0</v>
      </c>
      <c r="BL295" s="16" t="s">
        <v>140</v>
      </c>
      <c r="BM295" s="228" t="s">
        <v>597</v>
      </c>
    </row>
    <row r="296" s="2" customFormat="1" ht="6.96" customHeight="1">
      <c r="A296" s="37"/>
      <c r="B296" s="65"/>
      <c r="C296" s="66"/>
      <c r="D296" s="66"/>
      <c r="E296" s="66"/>
      <c r="F296" s="66"/>
      <c r="G296" s="66"/>
      <c r="H296" s="66"/>
      <c r="I296" s="66"/>
      <c r="J296" s="66"/>
      <c r="K296" s="66"/>
      <c r="L296" s="43"/>
      <c r="M296" s="37"/>
      <c r="O296" s="37"/>
      <c r="P296" s="37"/>
      <c r="Q296" s="37"/>
      <c r="R296" s="37"/>
      <c r="S296" s="37"/>
      <c r="T296" s="37"/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</row>
  </sheetData>
  <sheetProtection sheet="1" autoFilter="0" formatColumns="0" formatRows="0" objects="1" scenarios="1" spinCount="100000" saltValue="Qap3Fk0xK8zaMIeDOlLIH1YK/EHxuairyLT8b7vTS3lXKJaLVdbmBp+5MpWlPu0lxaHI0eE8swE3a4aoy0W/LQ==" hashValue="lc3laVM2i7uzAVTxYxN2/mp6sFpu2HFQU0A3qeDH8X4F5u+h/c+4NQJE1OoBMAFb5/aBSeS49GMoEZ+J9gcNsw==" algorithmName="SHA-512" password="CC35"/>
  <autoFilter ref="C124:K295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98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86</v>
      </c>
    </row>
    <row r="4" s="1" customFormat="1" ht="24.96" customHeight="1">
      <c r="B4" s="19"/>
      <c r="D4" s="137" t="s">
        <v>102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6.25" customHeight="1">
      <c r="B7" s="19"/>
      <c r="E7" s="140" t="str">
        <f>'Rekapitulace stavby'!K6</f>
        <v>Oprava mostů v km 33,758 a 33,938 na trati Č.Budějovice - Volary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103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598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29. 4. 2021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>70994234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>Správa železnic, státní organizace</v>
      </c>
      <c r="F15" s="37"/>
      <c r="G15" s="37"/>
      <c r="H15" s="37"/>
      <c r="I15" s="139" t="s">
        <v>28</v>
      </c>
      <c r="J15" s="142" t="str">
        <f>IF('Rekapitulace stavby'!AN11="","",'Rekapitulace stavby'!AN11)</f>
        <v>CZ 70994234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28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34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28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36</v>
      </c>
      <c r="E30" s="37"/>
      <c r="F30" s="37"/>
      <c r="G30" s="37"/>
      <c r="H30" s="37"/>
      <c r="I30" s="37"/>
      <c r="J30" s="150">
        <f>ROUND(J118,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38</v>
      </c>
      <c r="G32" s="37"/>
      <c r="H32" s="37"/>
      <c r="I32" s="151" t="s">
        <v>37</v>
      </c>
      <c r="J32" s="151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9" t="s">
        <v>41</v>
      </c>
      <c r="F33" s="153">
        <f>ROUND((SUM(BE118:BE183)),  2)</f>
        <v>0</v>
      </c>
      <c r="G33" s="37"/>
      <c r="H33" s="37"/>
      <c r="I33" s="154">
        <v>0.20999999999999999</v>
      </c>
      <c r="J33" s="153">
        <f>ROUND(((SUM(BE118:BE183))*I33),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42</v>
      </c>
      <c r="F34" s="153">
        <f>ROUND((SUM(BF118:BF183)),  2)</f>
        <v>0</v>
      </c>
      <c r="G34" s="37"/>
      <c r="H34" s="37"/>
      <c r="I34" s="154">
        <v>0.14999999999999999</v>
      </c>
      <c r="J34" s="153">
        <f>ROUND(((SUM(BF118:BF183))*I34),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43</v>
      </c>
      <c r="F35" s="153">
        <f>ROUND((SUM(BG118:BG183)),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44</v>
      </c>
      <c r="F36" s="153">
        <f>ROUND((SUM(BH118:BH183)),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45</v>
      </c>
      <c r="F37" s="153">
        <f>ROUND((SUM(BI118:BI183)),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49</v>
      </c>
      <c r="E50" s="163"/>
      <c r="F50" s="163"/>
      <c r="G50" s="162" t="s">
        <v>50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51</v>
      </c>
      <c r="E61" s="165"/>
      <c r="F61" s="166" t="s">
        <v>52</v>
      </c>
      <c r="G61" s="164" t="s">
        <v>51</v>
      </c>
      <c r="H61" s="165"/>
      <c r="I61" s="165"/>
      <c r="J61" s="167" t="s">
        <v>52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53</v>
      </c>
      <c r="E65" s="168"/>
      <c r="F65" s="168"/>
      <c r="G65" s="162" t="s">
        <v>54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51</v>
      </c>
      <c r="E76" s="165"/>
      <c r="F76" s="166" t="s">
        <v>52</v>
      </c>
      <c r="G76" s="164" t="s">
        <v>51</v>
      </c>
      <c r="H76" s="165"/>
      <c r="I76" s="165"/>
      <c r="J76" s="167" t="s">
        <v>52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105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Oprava mostů v km 33,758 a 33,938 na trati Č.Budějovice - Volary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103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2.2 - Železniční svršek most km 33,938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29. 4. 2021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Správa železnic, státní organizace</v>
      </c>
      <c r="G91" s="39"/>
      <c r="H91" s="39"/>
      <c r="I91" s="31" t="s">
        <v>32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34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106</v>
      </c>
      <c r="D94" s="175"/>
      <c r="E94" s="175"/>
      <c r="F94" s="175"/>
      <c r="G94" s="175"/>
      <c r="H94" s="175"/>
      <c r="I94" s="175"/>
      <c r="J94" s="176" t="s">
        <v>107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108</v>
      </c>
      <c r="D96" s="39"/>
      <c r="E96" s="39"/>
      <c r="F96" s="39"/>
      <c r="G96" s="39"/>
      <c r="H96" s="39"/>
      <c r="I96" s="39"/>
      <c r="J96" s="109">
        <f>J118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109</v>
      </c>
    </row>
    <row r="97" s="9" customFormat="1" ht="24.96" customHeight="1">
      <c r="A97" s="9"/>
      <c r="B97" s="178"/>
      <c r="C97" s="179"/>
      <c r="D97" s="180" t="s">
        <v>110</v>
      </c>
      <c r="E97" s="181"/>
      <c r="F97" s="181"/>
      <c r="G97" s="181"/>
      <c r="H97" s="181"/>
      <c r="I97" s="181"/>
      <c r="J97" s="182">
        <f>J119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114</v>
      </c>
      <c r="E98" s="187"/>
      <c r="F98" s="187"/>
      <c r="G98" s="187"/>
      <c r="H98" s="187"/>
      <c r="I98" s="187"/>
      <c r="J98" s="188">
        <f>J120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4" s="2" customFormat="1" ht="6.96" customHeight="1">
      <c r="A104" s="37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4.96" customHeight="1">
      <c r="A105" s="37"/>
      <c r="B105" s="38"/>
      <c r="C105" s="22" t="s">
        <v>119</v>
      </c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16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6.25" customHeight="1">
      <c r="A108" s="37"/>
      <c r="B108" s="38"/>
      <c r="C108" s="39"/>
      <c r="D108" s="39"/>
      <c r="E108" s="173" t="str">
        <f>E7</f>
        <v>Oprava mostů v km 33,758 a 33,938 na trati Č.Budějovice - Volary</v>
      </c>
      <c r="F108" s="31"/>
      <c r="G108" s="31"/>
      <c r="H108" s="31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103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75" t="str">
        <f>E9</f>
        <v>SO 2.2 - Železniční svršek most km 33,938</v>
      </c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20</v>
      </c>
      <c r="D112" s="39"/>
      <c r="E112" s="39"/>
      <c r="F112" s="26" t="str">
        <f>F12</f>
        <v xml:space="preserve"> </v>
      </c>
      <c r="G112" s="39"/>
      <c r="H112" s="39"/>
      <c r="I112" s="31" t="s">
        <v>22</v>
      </c>
      <c r="J112" s="78" t="str">
        <f>IF(J12="","",J12)</f>
        <v>29. 4. 2021</v>
      </c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24</v>
      </c>
      <c r="D114" s="39"/>
      <c r="E114" s="39"/>
      <c r="F114" s="26" t="str">
        <f>E15</f>
        <v>Správa železnic, státní organizace</v>
      </c>
      <c r="G114" s="39"/>
      <c r="H114" s="39"/>
      <c r="I114" s="31" t="s">
        <v>32</v>
      </c>
      <c r="J114" s="35" t="str">
        <f>E21</f>
        <v xml:space="preserve"> 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30</v>
      </c>
      <c r="D115" s="39"/>
      <c r="E115" s="39"/>
      <c r="F115" s="26" t="str">
        <f>IF(E18="","",E18)</f>
        <v>Vyplň údaj</v>
      </c>
      <c r="G115" s="39"/>
      <c r="H115" s="39"/>
      <c r="I115" s="31" t="s">
        <v>34</v>
      </c>
      <c r="J115" s="35" t="str">
        <f>E24</f>
        <v xml:space="preserve"> 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0.32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11" customFormat="1" ht="29.28" customHeight="1">
      <c r="A117" s="190"/>
      <c r="B117" s="191"/>
      <c r="C117" s="192" t="s">
        <v>120</v>
      </c>
      <c r="D117" s="193" t="s">
        <v>61</v>
      </c>
      <c r="E117" s="193" t="s">
        <v>57</v>
      </c>
      <c r="F117" s="193" t="s">
        <v>58</v>
      </c>
      <c r="G117" s="193" t="s">
        <v>121</v>
      </c>
      <c r="H117" s="193" t="s">
        <v>122</v>
      </c>
      <c r="I117" s="193" t="s">
        <v>123</v>
      </c>
      <c r="J117" s="193" t="s">
        <v>107</v>
      </c>
      <c r="K117" s="194" t="s">
        <v>124</v>
      </c>
      <c r="L117" s="195"/>
      <c r="M117" s="99" t="s">
        <v>1</v>
      </c>
      <c r="N117" s="100" t="s">
        <v>40</v>
      </c>
      <c r="O117" s="100" t="s">
        <v>125</v>
      </c>
      <c r="P117" s="100" t="s">
        <v>126</v>
      </c>
      <c r="Q117" s="100" t="s">
        <v>127</v>
      </c>
      <c r="R117" s="100" t="s">
        <v>128</v>
      </c>
      <c r="S117" s="100" t="s">
        <v>129</v>
      </c>
      <c r="T117" s="101" t="s">
        <v>130</v>
      </c>
      <c r="U117" s="190"/>
      <c r="V117" s="190"/>
      <c r="W117" s="190"/>
      <c r="X117" s="190"/>
      <c r="Y117" s="190"/>
      <c r="Z117" s="190"/>
      <c r="AA117" s="190"/>
      <c r="AB117" s="190"/>
      <c r="AC117" s="190"/>
      <c r="AD117" s="190"/>
      <c r="AE117" s="190"/>
    </row>
    <row r="118" s="2" customFormat="1" ht="22.8" customHeight="1">
      <c r="A118" s="37"/>
      <c r="B118" s="38"/>
      <c r="C118" s="106" t="s">
        <v>131</v>
      </c>
      <c r="D118" s="39"/>
      <c r="E118" s="39"/>
      <c r="F118" s="39"/>
      <c r="G118" s="39"/>
      <c r="H118" s="39"/>
      <c r="I118" s="39"/>
      <c r="J118" s="196">
        <f>BK118</f>
        <v>0</v>
      </c>
      <c r="K118" s="39"/>
      <c r="L118" s="43"/>
      <c r="M118" s="102"/>
      <c r="N118" s="197"/>
      <c r="O118" s="103"/>
      <c r="P118" s="198">
        <f>P119</f>
        <v>0</v>
      </c>
      <c r="Q118" s="103"/>
      <c r="R118" s="198">
        <f>R119</f>
        <v>67.396110000000007</v>
      </c>
      <c r="S118" s="103"/>
      <c r="T118" s="199">
        <f>T119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75</v>
      </c>
      <c r="AU118" s="16" t="s">
        <v>109</v>
      </c>
      <c r="BK118" s="200">
        <f>BK119</f>
        <v>0</v>
      </c>
    </row>
    <row r="119" s="12" customFormat="1" ht="25.92" customHeight="1">
      <c r="A119" s="12"/>
      <c r="B119" s="201"/>
      <c r="C119" s="202"/>
      <c r="D119" s="203" t="s">
        <v>75</v>
      </c>
      <c r="E119" s="204" t="s">
        <v>132</v>
      </c>
      <c r="F119" s="204" t="s">
        <v>133</v>
      </c>
      <c r="G119" s="202"/>
      <c r="H119" s="202"/>
      <c r="I119" s="205"/>
      <c r="J119" s="206">
        <f>BK119</f>
        <v>0</v>
      </c>
      <c r="K119" s="202"/>
      <c r="L119" s="207"/>
      <c r="M119" s="208"/>
      <c r="N119" s="209"/>
      <c r="O119" s="209"/>
      <c r="P119" s="210">
        <f>P120</f>
        <v>0</v>
      </c>
      <c r="Q119" s="209"/>
      <c r="R119" s="210">
        <f>R120</f>
        <v>67.396110000000007</v>
      </c>
      <c r="S119" s="209"/>
      <c r="T119" s="211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2" t="s">
        <v>84</v>
      </c>
      <c r="AT119" s="213" t="s">
        <v>75</v>
      </c>
      <c r="AU119" s="213" t="s">
        <v>76</v>
      </c>
      <c r="AY119" s="212" t="s">
        <v>134</v>
      </c>
      <c r="BK119" s="214">
        <f>BK120</f>
        <v>0</v>
      </c>
    </row>
    <row r="120" s="12" customFormat="1" ht="22.8" customHeight="1">
      <c r="A120" s="12"/>
      <c r="B120" s="201"/>
      <c r="C120" s="202"/>
      <c r="D120" s="203" t="s">
        <v>75</v>
      </c>
      <c r="E120" s="215" t="s">
        <v>160</v>
      </c>
      <c r="F120" s="215" t="s">
        <v>181</v>
      </c>
      <c r="G120" s="202"/>
      <c r="H120" s="202"/>
      <c r="I120" s="205"/>
      <c r="J120" s="216">
        <f>BK120</f>
        <v>0</v>
      </c>
      <c r="K120" s="202"/>
      <c r="L120" s="207"/>
      <c r="M120" s="208"/>
      <c r="N120" s="209"/>
      <c r="O120" s="209"/>
      <c r="P120" s="210">
        <f>SUM(P121:P183)</f>
        <v>0</v>
      </c>
      <c r="Q120" s="209"/>
      <c r="R120" s="210">
        <f>SUM(R121:R183)</f>
        <v>67.396110000000007</v>
      </c>
      <c r="S120" s="209"/>
      <c r="T120" s="211">
        <f>SUM(T121:T183)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2" t="s">
        <v>84</v>
      </c>
      <c r="AT120" s="213" t="s">
        <v>75</v>
      </c>
      <c r="AU120" s="213" t="s">
        <v>84</v>
      </c>
      <c r="AY120" s="212" t="s">
        <v>134</v>
      </c>
      <c r="BK120" s="214">
        <f>SUM(BK121:BK183)</f>
        <v>0</v>
      </c>
    </row>
    <row r="121" s="2" customFormat="1">
      <c r="A121" s="37"/>
      <c r="B121" s="38"/>
      <c r="C121" s="217" t="s">
        <v>84</v>
      </c>
      <c r="D121" s="217" t="s">
        <v>136</v>
      </c>
      <c r="E121" s="218" t="s">
        <v>412</v>
      </c>
      <c r="F121" s="219" t="s">
        <v>413</v>
      </c>
      <c r="G121" s="220" t="s">
        <v>147</v>
      </c>
      <c r="H121" s="221">
        <v>30</v>
      </c>
      <c r="I121" s="222"/>
      <c r="J121" s="223">
        <f>ROUND(I121*H121,2)</f>
        <v>0</v>
      </c>
      <c r="K121" s="219" t="s">
        <v>491</v>
      </c>
      <c r="L121" s="43"/>
      <c r="M121" s="224" t="s">
        <v>1</v>
      </c>
      <c r="N121" s="225" t="s">
        <v>41</v>
      </c>
      <c r="O121" s="90"/>
      <c r="P121" s="226">
        <f>O121*H121</f>
        <v>0</v>
      </c>
      <c r="Q121" s="226">
        <v>0</v>
      </c>
      <c r="R121" s="226">
        <f>Q121*H121</f>
        <v>0</v>
      </c>
      <c r="S121" s="226">
        <v>0</v>
      </c>
      <c r="T121" s="227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28" t="s">
        <v>140</v>
      </c>
      <c r="AT121" s="228" t="s">
        <v>136</v>
      </c>
      <c r="AU121" s="228" t="s">
        <v>86</v>
      </c>
      <c r="AY121" s="16" t="s">
        <v>134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16" t="s">
        <v>84</v>
      </c>
      <c r="BK121" s="229">
        <f>ROUND(I121*H121,2)</f>
        <v>0</v>
      </c>
      <c r="BL121" s="16" t="s">
        <v>140</v>
      </c>
      <c r="BM121" s="228" t="s">
        <v>599</v>
      </c>
    </row>
    <row r="122" s="13" customFormat="1">
      <c r="A122" s="13"/>
      <c r="B122" s="230"/>
      <c r="C122" s="231"/>
      <c r="D122" s="232" t="s">
        <v>142</v>
      </c>
      <c r="E122" s="233" t="s">
        <v>1</v>
      </c>
      <c r="F122" s="234" t="s">
        <v>415</v>
      </c>
      <c r="G122" s="231"/>
      <c r="H122" s="235">
        <v>30</v>
      </c>
      <c r="I122" s="236"/>
      <c r="J122" s="231"/>
      <c r="K122" s="231"/>
      <c r="L122" s="237"/>
      <c r="M122" s="238"/>
      <c r="N122" s="239"/>
      <c r="O122" s="239"/>
      <c r="P122" s="239"/>
      <c r="Q122" s="239"/>
      <c r="R122" s="239"/>
      <c r="S122" s="239"/>
      <c r="T122" s="240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1" t="s">
        <v>142</v>
      </c>
      <c r="AU122" s="241" t="s">
        <v>86</v>
      </c>
      <c r="AV122" s="13" t="s">
        <v>86</v>
      </c>
      <c r="AW122" s="13" t="s">
        <v>33</v>
      </c>
      <c r="AX122" s="13" t="s">
        <v>76</v>
      </c>
      <c r="AY122" s="241" t="s">
        <v>134</v>
      </c>
    </row>
    <row r="123" s="14" customFormat="1">
      <c r="A123" s="14"/>
      <c r="B123" s="242"/>
      <c r="C123" s="243"/>
      <c r="D123" s="232" t="s">
        <v>142</v>
      </c>
      <c r="E123" s="244" t="s">
        <v>1</v>
      </c>
      <c r="F123" s="245" t="s">
        <v>144</v>
      </c>
      <c r="G123" s="243"/>
      <c r="H123" s="246">
        <v>30</v>
      </c>
      <c r="I123" s="247"/>
      <c r="J123" s="243"/>
      <c r="K123" s="243"/>
      <c r="L123" s="248"/>
      <c r="M123" s="249"/>
      <c r="N123" s="250"/>
      <c r="O123" s="250"/>
      <c r="P123" s="250"/>
      <c r="Q123" s="250"/>
      <c r="R123" s="250"/>
      <c r="S123" s="250"/>
      <c r="T123" s="251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2" t="s">
        <v>142</v>
      </c>
      <c r="AU123" s="252" t="s">
        <v>86</v>
      </c>
      <c r="AV123" s="14" t="s">
        <v>140</v>
      </c>
      <c r="AW123" s="14" t="s">
        <v>33</v>
      </c>
      <c r="AX123" s="14" t="s">
        <v>84</v>
      </c>
      <c r="AY123" s="252" t="s">
        <v>134</v>
      </c>
    </row>
    <row r="124" s="2" customFormat="1" ht="16.5" customHeight="1">
      <c r="A124" s="37"/>
      <c r="B124" s="38"/>
      <c r="C124" s="253" t="s">
        <v>86</v>
      </c>
      <c r="D124" s="253" t="s">
        <v>189</v>
      </c>
      <c r="E124" s="254" t="s">
        <v>416</v>
      </c>
      <c r="F124" s="255" t="s">
        <v>417</v>
      </c>
      <c r="G124" s="256" t="s">
        <v>178</v>
      </c>
      <c r="H124" s="257">
        <v>9</v>
      </c>
      <c r="I124" s="258"/>
      <c r="J124" s="259">
        <f>ROUND(I124*H124,2)</f>
        <v>0</v>
      </c>
      <c r="K124" s="255" t="s">
        <v>491</v>
      </c>
      <c r="L124" s="260"/>
      <c r="M124" s="261" t="s">
        <v>1</v>
      </c>
      <c r="N124" s="262" t="s">
        <v>41</v>
      </c>
      <c r="O124" s="90"/>
      <c r="P124" s="226">
        <f>O124*H124</f>
        <v>0</v>
      </c>
      <c r="Q124" s="226">
        <v>1</v>
      </c>
      <c r="R124" s="226">
        <f>Q124*H124</f>
        <v>9</v>
      </c>
      <c r="S124" s="226">
        <v>0</v>
      </c>
      <c r="T124" s="227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28" t="s">
        <v>175</v>
      </c>
      <c r="AT124" s="228" t="s">
        <v>189</v>
      </c>
      <c r="AU124" s="228" t="s">
        <v>86</v>
      </c>
      <c r="AY124" s="16" t="s">
        <v>134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6" t="s">
        <v>84</v>
      </c>
      <c r="BK124" s="229">
        <f>ROUND(I124*H124,2)</f>
        <v>0</v>
      </c>
      <c r="BL124" s="16" t="s">
        <v>140</v>
      </c>
      <c r="BM124" s="228" t="s">
        <v>600</v>
      </c>
    </row>
    <row r="125" s="13" customFormat="1">
      <c r="A125" s="13"/>
      <c r="B125" s="230"/>
      <c r="C125" s="231"/>
      <c r="D125" s="232" t="s">
        <v>142</v>
      </c>
      <c r="E125" s="233" t="s">
        <v>1</v>
      </c>
      <c r="F125" s="234" t="s">
        <v>419</v>
      </c>
      <c r="G125" s="231"/>
      <c r="H125" s="235">
        <v>9</v>
      </c>
      <c r="I125" s="236"/>
      <c r="J125" s="231"/>
      <c r="K125" s="231"/>
      <c r="L125" s="237"/>
      <c r="M125" s="238"/>
      <c r="N125" s="239"/>
      <c r="O125" s="239"/>
      <c r="P125" s="239"/>
      <c r="Q125" s="239"/>
      <c r="R125" s="239"/>
      <c r="S125" s="239"/>
      <c r="T125" s="240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1" t="s">
        <v>142</v>
      </c>
      <c r="AU125" s="241" t="s">
        <v>86</v>
      </c>
      <c r="AV125" s="13" t="s">
        <v>86</v>
      </c>
      <c r="AW125" s="13" t="s">
        <v>33</v>
      </c>
      <c r="AX125" s="13" t="s">
        <v>76</v>
      </c>
      <c r="AY125" s="241" t="s">
        <v>134</v>
      </c>
    </row>
    <row r="126" s="14" customFormat="1">
      <c r="A126" s="14"/>
      <c r="B126" s="242"/>
      <c r="C126" s="243"/>
      <c r="D126" s="232" t="s">
        <v>142</v>
      </c>
      <c r="E126" s="244" t="s">
        <v>1</v>
      </c>
      <c r="F126" s="245" t="s">
        <v>144</v>
      </c>
      <c r="G126" s="243"/>
      <c r="H126" s="246">
        <v>9</v>
      </c>
      <c r="I126" s="247"/>
      <c r="J126" s="243"/>
      <c r="K126" s="243"/>
      <c r="L126" s="248"/>
      <c r="M126" s="249"/>
      <c r="N126" s="250"/>
      <c r="O126" s="250"/>
      <c r="P126" s="250"/>
      <c r="Q126" s="250"/>
      <c r="R126" s="250"/>
      <c r="S126" s="250"/>
      <c r="T126" s="251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2" t="s">
        <v>142</v>
      </c>
      <c r="AU126" s="252" t="s">
        <v>86</v>
      </c>
      <c r="AV126" s="14" t="s">
        <v>140</v>
      </c>
      <c r="AW126" s="14" t="s">
        <v>33</v>
      </c>
      <c r="AX126" s="14" t="s">
        <v>84</v>
      </c>
      <c r="AY126" s="252" t="s">
        <v>134</v>
      </c>
    </row>
    <row r="127" s="2" customFormat="1">
      <c r="A127" s="37"/>
      <c r="B127" s="38"/>
      <c r="C127" s="217" t="s">
        <v>150</v>
      </c>
      <c r="D127" s="217" t="s">
        <v>136</v>
      </c>
      <c r="E127" s="218" t="s">
        <v>420</v>
      </c>
      <c r="F127" s="219" t="s">
        <v>421</v>
      </c>
      <c r="G127" s="220" t="s">
        <v>422</v>
      </c>
      <c r="H127" s="221">
        <v>0.024</v>
      </c>
      <c r="I127" s="222"/>
      <c r="J127" s="223">
        <f>ROUND(I127*H127,2)</f>
        <v>0</v>
      </c>
      <c r="K127" s="219" t="s">
        <v>491</v>
      </c>
      <c r="L127" s="43"/>
      <c r="M127" s="224" t="s">
        <v>1</v>
      </c>
      <c r="N127" s="225" t="s">
        <v>41</v>
      </c>
      <c r="O127" s="90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8" t="s">
        <v>140</v>
      </c>
      <c r="AT127" s="228" t="s">
        <v>136</v>
      </c>
      <c r="AU127" s="228" t="s">
        <v>86</v>
      </c>
      <c r="AY127" s="16" t="s">
        <v>134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6" t="s">
        <v>84</v>
      </c>
      <c r="BK127" s="229">
        <f>ROUND(I127*H127,2)</f>
        <v>0</v>
      </c>
      <c r="BL127" s="16" t="s">
        <v>140</v>
      </c>
      <c r="BM127" s="228" t="s">
        <v>601</v>
      </c>
    </row>
    <row r="128" s="2" customFormat="1" ht="16.5" customHeight="1">
      <c r="A128" s="37"/>
      <c r="B128" s="38"/>
      <c r="C128" s="253" t="s">
        <v>140</v>
      </c>
      <c r="D128" s="253" t="s">
        <v>189</v>
      </c>
      <c r="E128" s="254" t="s">
        <v>424</v>
      </c>
      <c r="F128" s="255" t="s">
        <v>425</v>
      </c>
      <c r="G128" s="256" t="s">
        <v>178</v>
      </c>
      <c r="H128" s="257">
        <v>53.759999999999998</v>
      </c>
      <c r="I128" s="258"/>
      <c r="J128" s="259">
        <f>ROUND(I128*H128,2)</f>
        <v>0</v>
      </c>
      <c r="K128" s="255" t="s">
        <v>491</v>
      </c>
      <c r="L128" s="260"/>
      <c r="M128" s="261" t="s">
        <v>1</v>
      </c>
      <c r="N128" s="262" t="s">
        <v>41</v>
      </c>
      <c r="O128" s="90"/>
      <c r="P128" s="226">
        <f>O128*H128</f>
        <v>0</v>
      </c>
      <c r="Q128" s="226">
        <v>1</v>
      </c>
      <c r="R128" s="226">
        <f>Q128*H128</f>
        <v>53.759999999999998</v>
      </c>
      <c r="S128" s="226">
        <v>0</v>
      </c>
      <c r="T128" s="22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8" t="s">
        <v>175</v>
      </c>
      <c r="AT128" s="228" t="s">
        <v>189</v>
      </c>
      <c r="AU128" s="228" t="s">
        <v>86</v>
      </c>
      <c r="AY128" s="16" t="s">
        <v>134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6" t="s">
        <v>84</v>
      </c>
      <c r="BK128" s="229">
        <f>ROUND(I128*H128,2)</f>
        <v>0</v>
      </c>
      <c r="BL128" s="16" t="s">
        <v>140</v>
      </c>
      <c r="BM128" s="228" t="s">
        <v>602</v>
      </c>
    </row>
    <row r="129" s="13" customFormat="1">
      <c r="A129" s="13"/>
      <c r="B129" s="230"/>
      <c r="C129" s="231"/>
      <c r="D129" s="232" t="s">
        <v>142</v>
      </c>
      <c r="E129" s="233" t="s">
        <v>1</v>
      </c>
      <c r="F129" s="234" t="s">
        <v>427</v>
      </c>
      <c r="G129" s="231"/>
      <c r="H129" s="235">
        <v>53.759999999999998</v>
      </c>
      <c r="I129" s="236"/>
      <c r="J129" s="231"/>
      <c r="K129" s="231"/>
      <c r="L129" s="237"/>
      <c r="M129" s="238"/>
      <c r="N129" s="239"/>
      <c r="O129" s="239"/>
      <c r="P129" s="239"/>
      <c r="Q129" s="239"/>
      <c r="R129" s="239"/>
      <c r="S129" s="239"/>
      <c r="T129" s="240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1" t="s">
        <v>142</v>
      </c>
      <c r="AU129" s="241" t="s">
        <v>86</v>
      </c>
      <c r="AV129" s="13" t="s">
        <v>86</v>
      </c>
      <c r="AW129" s="13" t="s">
        <v>33</v>
      </c>
      <c r="AX129" s="13" t="s">
        <v>76</v>
      </c>
      <c r="AY129" s="241" t="s">
        <v>134</v>
      </c>
    </row>
    <row r="130" s="14" customFormat="1">
      <c r="A130" s="14"/>
      <c r="B130" s="242"/>
      <c r="C130" s="243"/>
      <c r="D130" s="232" t="s">
        <v>142</v>
      </c>
      <c r="E130" s="244" t="s">
        <v>1</v>
      </c>
      <c r="F130" s="245" t="s">
        <v>144</v>
      </c>
      <c r="G130" s="243"/>
      <c r="H130" s="246">
        <v>53.759999999999998</v>
      </c>
      <c r="I130" s="247"/>
      <c r="J130" s="243"/>
      <c r="K130" s="243"/>
      <c r="L130" s="248"/>
      <c r="M130" s="249"/>
      <c r="N130" s="250"/>
      <c r="O130" s="250"/>
      <c r="P130" s="250"/>
      <c r="Q130" s="250"/>
      <c r="R130" s="250"/>
      <c r="S130" s="250"/>
      <c r="T130" s="251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2" t="s">
        <v>142</v>
      </c>
      <c r="AU130" s="252" t="s">
        <v>86</v>
      </c>
      <c r="AV130" s="14" t="s">
        <v>140</v>
      </c>
      <c r="AW130" s="14" t="s">
        <v>33</v>
      </c>
      <c r="AX130" s="14" t="s">
        <v>84</v>
      </c>
      <c r="AY130" s="252" t="s">
        <v>134</v>
      </c>
    </row>
    <row r="131" s="2" customFormat="1" ht="16.5" customHeight="1">
      <c r="A131" s="37"/>
      <c r="B131" s="38"/>
      <c r="C131" s="217" t="s">
        <v>160</v>
      </c>
      <c r="D131" s="217" t="s">
        <v>136</v>
      </c>
      <c r="E131" s="218" t="s">
        <v>428</v>
      </c>
      <c r="F131" s="219" t="s">
        <v>429</v>
      </c>
      <c r="G131" s="220" t="s">
        <v>185</v>
      </c>
      <c r="H131" s="221">
        <v>360</v>
      </c>
      <c r="I131" s="222"/>
      <c r="J131" s="223">
        <f>ROUND(I131*H131,2)</f>
        <v>0</v>
      </c>
      <c r="K131" s="219" t="s">
        <v>491</v>
      </c>
      <c r="L131" s="43"/>
      <c r="M131" s="224" t="s">
        <v>1</v>
      </c>
      <c r="N131" s="225" t="s">
        <v>41</v>
      </c>
      <c r="O131" s="90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8" t="s">
        <v>140</v>
      </c>
      <c r="AT131" s="228" t="s">
        <v>136</v>
      </c>
      <c r="AU131" s="228" t="s">
        <v>86</v>
      </c>
      <c r="AY131" s="16" t="s">
        <v>134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6" t="s">
        <v>84</v>
      </c>
      <c r="BK131" s="229">
        <f>ROUND(I131*H131,2)</f>
        <v>0</v>
      </c>
      <c r="BL131" s="16" t="s">
        <v>140</v>
      </c>
      <c r="BM131" s="228" t="s">
        <v>603</v>
      </c>
    </row>
    <row r="132" s="2" customFormat="1">
      <c r="A132" s="37"/>
      <c r="B132" s="38"/>
      <c r="C132" s="39"/>
      <c r="D132" s="232" t="s">
        <v>194</v>
      </c>
      <c r="E132" s="39"/>
      <c r="F132" s="263" t="s">
        <v>431</v>
      </c>
      <c r="G132" s="39"/>
      <c r="H132" s="39"/>
      <c r="I132" s="264"/>
      <c r="J132" s="39"/>
      <c r="K132" s="39"/>
      <c r="L132" s="43"/>
      <c r="M132" s="265"/>
      <c r="N132" s="266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194</v>
      </c>
      <c r="AU132" s="16" t="s">
        <v>86</v>
      </c>
    </row>
    <row r="133" s="13" customFormat="1">
      <c r="A133" s="13"/>
      <c r="B133" s="230"/>
      <c r="C133" s="231"/>
      <c r="D133" s="232" t="s">
        <v>142</v>
      </c>
      <c r="E133" s="233" t="s">
        <v>1</v>
      </c>
      <c r="F133" s="234" t="s">
        <v>432</v>
      </c>
      <c r="G133" s="231"/>
      <c r="H133" s="235">
        <v>360</v>
      </c>
      <c r="I133" s="236"/>
      <c r="J133" s="231"/>
      <c r="K133" s="231"/>
      <c r="L133" s="237"/>
      <c r="M133" s="238"/>
      <c r="N133" s="239"/>
      <c r="O133" s="239"/>
      <c r="P133" s="239"/>
      <c r="Q133" s="239"/>
      <c r="R133" s="239"/>
      <c r="S133" s="239"/>
      <c r="T133" s="24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1" t="s">
        <v>142</v>
      </c>
      <c r="AU133" s="241" t="s">
        <v>86</v>
      </c>
      <c r="AV133" s="13" t="s">
        <v>86</v>
      </c>
      <c r="AW133" s="13" t="s">
        <v>33</v>
      </c>
      <c r="AX133" s="13" t="s">
        <v>76</v>
      </c>
      <c r="AY133" s="241" t="s">
        <v>134</v>
      </c>
    </row>
    <row r="134" s="14" customFormat="1">
      <c r="A134" s="14"/>
      <c r="B134" s="242"/>
      <c r="C134" s="243"/>
      <c r="D134" s="232" t="s">
        <v>142</v>
      </c>
      <c r="E134" s="244" t="s">
        <v>1</v>
      </c>
      <c r="F134" s="245" t="s">
        <v>144</v>
      </c>
      <c r="G134" s="243"/>
      <c r="H134" s="246">
        <v>360</v>
      </c>
      <c r="I134" s="247"/>
      <c r="J134" s="243"/>
      <c r="K134" s="243"/>
      <c r="L134" s="248"/>
      <c r="M134" s="249"/>
      <c r="N134" s="250"/>
      <c r="O134" s="250"/>
      <c r="P134" s="250"/>
      <c r="Q134" s="250"/>
      <c r="R134" s="250"/>
      <c r="S134" s="250"/>
      <c r="T134" s="251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2" t="s">
        <v>142</v>
      </c>
      <c r="AU134" s="252" t="s">
        <v>86</v>
      </c>
      <c r="AV134" s="14" t="s">
        <v>140</v>
      </c>
      <c r="AW134" s="14" t="s">
        <v>33</v>
      </c>
      <c r="AX134" s="14" t="s">
        <v>84</v>
      </c>
      <c r="AY134" s="252" t="s">
        <v>134</v>
      </c>
    </row>
    <row r="135" s="2" customFormat="1">
      <c r="A135" s="37"/>
      <c r="B135" s="38"/>
      <c r="C135" s="217" t="s">
        <v>165</v>
      </c>
      <c r="D135" s="217" t="s">
        <v>136</v>
      </c>
      <c r="E135" s="218" t="s">
        <v>433</v>
      </c>
      <c r="F135" s="219" t="s">
        <v>434</v>
      </c>
      <c r="G135" s="220" t="s">
        <v>435</v>
      </c>
      <c r="H135" s="221">
        <v>90</v>
      </c>
      <c r="I135" s="222"/>
      <c r="J135" s="223">
        <f>ROUND(I135*H135,2)</f>
        <v>0</v>
      </c>
      <c r="K135" s="219" t="s">
        <v>491</v>
      </c>
      <c r="L135" s="43"/>
      <c r="M135" s="224" t="s">
        <v>1</v>
      </c>
      <c r="N135" s="225" t="s">
        <v>41</v>
      </c>
      <c r="O135" s="90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8" t="s">
        <v>140</v>
      </c>
      <c r="AT135" s="228" t="s">
        <v>136</v>
      </c>
      <c r="AU135" s="228" t="s">
        <v>86</v>
      </c>
      <c r="AY135" s="16" t="s">
        <v>134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6" t="s">
        <v>84</v>
      </c>
      <c r="BK135" s="229">
        <f>ROUND(I135*H135,2)</f>
        <v>0</v>
      </c>
      <c r="BL135" s="16" t="s">
        <v>140</v>
      </c>
      <c r="BM135" s="228" t="s">
        <v>604</v>
      </c>
    </row>
    <row r="136" s="13" customFormat="1">
      <c r="A136" s="13"/>
      <c r="B136" s="230"/>
      <c r="C136" s="231"/>
      <c r="D136" s="232" t="s">
        <v>142</v>
      </c>
      <c r="E136" s="233" t="s">
        <v>1</v>
      </c>
      <c r="F136" s="234" t="s">
        <v>437</v>
      </c>
      <c r="G136" s="231"/>
      <c r="H136" s="235">
        <v>90</v>
      </c>
      <c r="I136" s="236"/>
      <c r="J136" s="231"/>
      <c r="K136" s="231"/>
      <c r="L136" s="237"/>
      <c r="M136" s="238"/>
      <c r="N136" s="239"/>
      <c r="O136" s="239"/>
      <c r="P136" s="239"/>
      <c r="Q136" s="239"/>
      <c r="R136" s="239"/>
      <c r="S136" s="239"/>
      <c r="T136" s="24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1" t="s">
        <v>142</v>
      </c>
      <c r="AU136" s="241" t="s">
        <v>86</v>
      </c>
      <c r="AV136" s="13" t="s">
        <v>86</v>
      </c>
      <c r="AW136" s="13" t="s">
        <v>33</v>
      </c>
      <c r="AX136" s="13" t="s">
        <v>76</v>
      </c>
      <c r="AY136" s="241" t="s">
        <v>134</v>
      </c>
    </row>
    <row r="137" s="14" customFormat="1">
      <c r="A137" s="14"/>
      <c r="B137" s="242"/>
      <c r="C137" s="243"/>
      <c r="D137" s="232" t="s">
        <v>142</v>
      </c>
      <c r="E137" s="244" t="s">
        <v>1</v>
      </c>
      <c r="F137" s="245" t="s">
        <v>144</v>
      </c>
      <c r="G137" s="243"/>
      <c r="H137" s="246">
        <v>90</v>
      </c>
      <c r="I137" s="247"/>
      <c r="J137" s="243"/>
      <c r="K137" s="243"/>
      <c r="L137" s="248"/>
      <c r="M137" s="249"/>
      <c r="N137" s="250"/>
      <c r="O137" s="250"/>
      <c r="P137" s="250"/>
      <c r="Q137" s="250"/>
      <c r="R137" s="250"/>
      <c r="S137" s="250"/>
      <c r="T137" s="25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2" t="s">
        <v>142</v>
      </c>
      <c r="AU137" s="252" t="s">
        <v>86</v>
      </c>
      <c r="AV137" s="14" t="s">
        <v>140</v>
      </c>
      <c r="AW137" s="14" t="s">
        <v>33</v>
      </c>
      <c r="AX137" s="14" t="s">
        <v>84</v>
      </c>
      <c r="AY137" s="252" t="s">
        <v>134</v>
      </c>
    </row>
    <row r="138" s="2" customFormat="1" ht="16.5" customHeight="1">
      <c r="A138" s="37"/>
      <c r="B138" s="38"/>
      <c r="C138" s="253" t="s">
        <v>170</v>
      </c>
      <c r="D138" s="253" t="s">
        <v>189</v>
      </c>
      <c r="E138" s="254" t="s">
        <v>438</v>
      </c>
      <c r="F138" s="255" t="s">
        <v>439</v>
      </c>
      <c r="G138" s="256" t="s">
        <v>185</v>
      </c>
      <c r="H138" s="257">
        <v>616</v>
      </c>
      <c r="I138" s="258"/>
      <c r="J138" s="259">
        <f>ROUND(I138*H138,2)</f>
        <v>0</v>
      </c>
      <c r="K138" s="255" t="s">
        <v>491</v>
      </c>
      <c r="L138" s="260"/>
      <c r="M138" s="261" t="s">
        <v>1</v>
      </c>
      <c r="N138" s="262" t="s">
        <v>41</v>
      </c>
      <c r="O138" s="90"/>
      <c r="P138" s="226">
        <f>O138*H138</f>
        <v>0</v>
      </c>
      <c r="Q138" s="226">
        <v>9.0000000000000006E-05</v>
      </c>
      <c r="R138" s="226">
        <f>Q138*H138</f>
        <v>0.055440000000000003</v>
      </c>
      <c r="S138" s="226">
        <v>0</v>
      </c>
      <c r="T138" s="22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8" t="s">
        <v>175</v>
      </c>
      <c r="AT138" s="228" t="s">
        <v>189</v>
      </c>
      <c r="AU138" s="228" t="s">
        <v>86</v>
      </c>
      <c r="AY138" s="16" t="s">
        <v>134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6" t="s">
        <v>84</v>
      </c>
      <c r="BK138" s="229">
        <f>ROUND(I138*H138,2)</f>
        <v>0</v>
      </c>
      <c r="BL138" s="16" t="s">
        <v>140</v>
      </c>
      <c r="BM138" s="228" t="s">
        <v>605</v>
      </c>
    </row>
    <row r="139" s="13" customFormat="1">
      <c r="A139" s="13"/>
      <c r="B139" s="230"/>
      <c r="C139" s="231"/>
      <c r="D139" s="232" t="s">
        <v>142</v>
      </c>
      <c r="E139" s="233" t="s">
        <v>1</v>
      </c>
      <c r="F139" s="234" t="s">
        <v>441</v>
      </c>
      <c r="G139" s="231"/>
      <c r="H139" s="235">
        <v>616</v>
      </c>
      <c r="I139" s="236"/>
      <c r="J139" s="231"/>
      <c r="K139" s="231"/>
      <c r="L139" s="237"/>
      <c r="M139" s="238"/>
      <c r="N139" s="239"/>
      <c r="O139" s="239"/>
      <c r="P139" s="239"/>
      <c r="Q139" s="239"/>
      <c r="R139" s="239"/>
      <c r="S139" s="239"/>
      <c r="T139" s="24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1" t="s">
        <v>142</v>
      </c>
      <c r="AU139" s="241" t="s">
        <v>86</v>
      </c>
      <c r="AV139" s="13" t="s">
        <v>86</v>
      </c>
      <c r="AW139" s="13" t="s">
        <v>33</v>
      </c>
      <c r="AX139" s="13" t="s">
        <v>76</v>
      </c>
      <c r="AY139" s="241" t="s">
        <v>134</v>
      </c>
    </row>
    <row r="140" s="14" customFormat="1">
      <c r="A140" s="14"/>
      <c r="B140" s="242"/>
      <c r="C140" s="243"/>
      <c r="D140" s="232" t="s">
        <v>142</v>
      </c>
      <c r="E140" s="244" t="s">
        <v>1</v>
      </c>
      <c r="F140" s="245" t="s">
        <v>144</v>
      </c>
      <c r="G140" s="243"/>
      <c r="H140" s="246">
        <v>616</v>
      </c>
      <c r="I140" s="247"/>
      <c r="J140" s="243"/>
      <c r="K140" s="243"/>
      <c r="L140" s="248"/>
      <c r="M140" s="249"/>
      <c r="N140" s="250"/>
      <c r="O140" s="250"/>
      <c r="P140" s="250"/>
      <c r="Q140" s="250"/>
      <c r="R140" s="250"/>
      <c r="S140" s="250"/>
      <c r="T140" s="251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2" t="s">
        <v>142</v>
      </c>
      <c r="AU140" s="252" t="s">
        <v>86</v>
      </c>
      <c r="AV140" s="14" t="s">
        <v>140</v>
      </c>
      <c r="AW140" s="14" t="s">
        <v>33</v>
      </c>
      <c r="AX140" s="14" t="s">
        <v>84</v>
      </c>
      <c r="AY140" s="252" t="s">
        <v>134</v>
      </c>
    </row>
    <row r="141" s="2" customFormat="1" ht="16.5" customHeight="1">
      <c r="A141" s="37"/>
      <c r="B141" s="38"/>
      <c r="C141" s="253" t="s">
        <v>175</v>
      </c>
      <c r="D141" s="253" t="s">
        <v>189</v>
      </c>
      <c r="E141" s="254" t="s">
        <v>442</v>
      </c>
      <c r="F141" s="255" t="s">
        <v>443</v>
      </c>
      <c r="G141" s="256" t="s">
        <v>147</v>
      </c>
      <c r="H141" s="257">
        <v>6.75</v>
      </c>
      <c r="I141" s="258"/>
      <c r="J141" s="259">
        <f>ROUND(I141*H141,2)</f>
        <v>0</v>
      </c>
      <c r="K141" s="255" t="s">
        <v>491</v>
      </c>
      <c r="L141" s="260"/>
      <c r="M141" s="261" t="s">
        <v>1</v>
      </c>
      <c r="N141" s="262" t="s">
        <v>41</v>
      </c>
      <c r="O141" s="90"/>
      <c r="P141" s="226">
        <f>O141*H141</f>
        <v>0</v>
      </c>
      <c r="Q141" s="226">
        <v>0.001</v>
      </c>
      <c r="R141" s="226">
        <f>Q141*H141</f>
        <v>0.0067499999999999999</v>
      </c>
      <c r="S141" s="226">
        <v>0</v>
      </c>
      <c r="T141" s="22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8" t="s">
        <v>175</v>
      </c>
      <c r="AT141" s="228" t="s">
        <v>189</v>
      </c>
      <c r="AU141" s="228" t="s">
        <v>86</v>
      </c>
      <c r="AY141" s="16" t="s">
        <v>134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6" t="s">
        <v>84</v>
      </c>
      <c r="BK141" s="229">
        <f>ROUND(I141*H141,2)</f>
        <v>0</v>
      </c>
      <c r="BL141" s="16" t="s">
        <v>140</v>
      </c>
      <c r="BM141" s="228" t="s">
        <v>606</v>
      </c>
    </row>
    <row r="142" s="13" customFormat="1">
      <c r="A142" s="13"/>
      <c r="B142" s="230"/>
      <c r="C142" s="231"/>
      <c r="D142" s="232" t="s">
        <v>142</v>
      </c>
      <c r="E142" s="233" t="s">
        <v>1</v>
      </c>
      <c r="F142" s="234" t="s">
        <v>445</v>
      </c>
      <c r="G142" s="231"/>
      <c r="H142" s="235">
        <v>6.75</v>
      </c>
      <c r="I142" s="236"/>
      <c r="J142" s="231"/>
      <c r="K142" s="231"/>
      <c r="L142" s="237"/>
      <c r="M142" s="238"/>
      <c r="N142" s="239"/>
      <c r="O142" s="239"/>
      <c r="P142" s="239"/>
      <c r="Q142" s="239"/>
      <c r="R142" s="239"/>
      <c r="S142" s="239"/>
      <c r="T142" s="24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1" t="s">
        <v>142</v>
      </c>
      <c r="AU142" s="241" t="s">
        <v>86</v>
      </c>
      <c r="AV142" s="13" t="s">
        <v>86</v>
      </c>
      <c r="AW142" s="13" t="s">
        <v>33</v>
      </c>
      <c r="AX142" s="13" t="s">
        <v>76</v>
      </c>
      <c r="AY142" s="241" t="s">
        <v>134</v>
      </c>
    </row>
    <row r="143" s="14" customFormat="1">
      <c r="A143" s="14"/>
      <c r="B143" s="242"/>
      <c r="C143" s="243"/>
      <c r="D143" s="232" t="s">
        <v>142</v>
      </c>
      <c r="E143" s="244" t="s">
        <v>1</v>
      </c>
      <c r="F143" s="245" t="s">
        <v>144</v>
      </c>
      <c r="G143" s="243"/>
      <c r="H143" s="246">
        <v>6.75</v>
      </c>
      <c r="I143" s="247"/>
      <c r="J143" s="243"/>
      <c r="K143" s="243"/>
      <c r="L143" s="248"/>
      <c r="M143" s="249"/>
      <c r="N143" s="250"/>
      <c r="O143" s="250"/>
      <c r="P143" s="250"/>
      <c r="Q143" s="250"/>
      <c r="R143" s="250"/>
      <c r="S143" s="250"/>
      <c r="T143" s="25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2" t="s">
        <v>142</v>
      </c>
      <c r="AU143" s="252" t="s">
        <v>86</v>
      </c>
      <c r="AV143" s="14" t="s">
        <v>140</v>
      </c>
      <c r="AW143" s="14" t="s">
        <v>33</v>
      </c>
      <c r="AX143" s="14" t="s">
        <v>84</v>
      </c>
      <c r="AY143" s="252" t="s">
        <v>134</v>
      </c>
    </row>
    <row r="144" s="2" customFormat="1">
      <c r="A144" s="37"/>
      <c r="B144" s="38"/>
      <c r="C144" s="217" t="s">
        <v>182</v>
      </c>
      <c r="D144" s="217" t="s">
        <v>136</v>
      </c>
      <c r="E144" s="218" t="s">
        <v>446</v>
      </c>
      <c r="F144" s="219" t="s">
        <v>447</v>
      </c>
      <c r="G144" s="220" t="s">
        <v>422</v>
      </c>
      <c r="H144" s="221">
        <v>0.024</v>
      </c>
      <c r="I144" s="222"/>
      <c r="J144" s="223">
        <f>ROUND(I144*H144,2)</f>
        <v>0</v>
      </c>
      <c r="K144" s="219" t="s">
        <v>491</v>
      </c>
      <c r="L144" s="43"/>
      <c r="M144" s="224" t="s">
        <v>1</v>
      </c>
      <c r="N144" s="225" t="s">
        <v>41</v>
      </c>
      <c r="O144" s="90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8" t="s">
        <v>140</v>
      </c>
      <c r="AT144" s="228" t="s">
        <v>136</v>
      </c>
      <c r="AU144" s="228" t="s">
        <v>86</v>
      </c>
      <c r="AY144" s="16" t="s">
        <v>134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6" t="s">
        <v>84</v>
      </c>
      <c r="BK144" s="229">
        <f>ROUND(I144*H144,2)</f>
        <v>0</v>
      </c>
      <c r="BL144" s="16" t="s">
        <v>140</v>
      </c>
      <c r="BM144" s="228" t="s">
        <v>607</v>
      </c>
    </row>
    <row r="145" s="13" customFormat="1">
      <c r="A145" s="13"/>
      <c r="B145" s="230"/>
      <c r="C145" s="231"/>
      <c r="D145" s="232" t="s">
        <v>142</v>
      </c>
      <c r="E145" s="233" t="s">
        <v>1</v>
      </c>
      <c r="F145" s="234" t="s">
        <v>449</v>
      </c>
      <c r="G145" s="231"/>
      <c r="H145" s="235">
        <v>0.024</v>
      </c>
      <c r="I145" s="236"/>
      <c r="J145" s="231"/>
      <c r="K145" s="231"/>
      <c r="L145" s="237"/>
      <c r="M145" s="238"/>
      <c r="N145" s="239"/>
      <c r="O145" s="239"/>
      <c r="P145" s="239"/>
      <c r="Q145" s="239"/>
      <c r="R145" s="239"/>
      <c r="S145" s="239"/>
      <c r="T145" s="24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1" t="s">
        <v>142</v>
      </c>
      <c r="AU145" s="241" t="s">
        <v>86</v>
      </c>
      <c r="AV145" s="13" t="s">
        <v>86</v>
      </c>
      <c r="AW145" s="13" t="s">
        <v>33</v>
      </c>
      <c r="AX145" s="13" t="s">
        <v>76</v>
      </c>
      <c r="AY145" s="241" t="s">
        <v>134</v>
      </c>
    </row>
    <row r="146" s="14" customFormat="1">
      <c r="A146" s="14"/>
      <c r="B146" s="242"/>
      <c r="C146" s="243"/>
      <c r="D146" s="232" t="s">
        <v>142</v>
      </c>
      <c r="E146" s="244" t="s">
        <v>1</v>
      </c>
      <c r="F146" s="245" t="s">
        <v>144</v>
      </c>
      <c r="G146" s="243"/>
      <c r="H146" s="246">
        <v>0.024</v>
      </c>
      <c r="I146" s="247"/>
      <c r="J146" s="243"/>
      <c r="K146" s="243"/>
      <c r="L146" s="248"/>
      <c r="M146" s="249"/>
      <c r="N146" s="250"/>
      <c r="O146" s="250"/>
      <c r="P146" s="250"/>
      <c r="Q146" s="250"/>
      <c r="R146" s="250"/>
      <c r="S146" s="250"/>
      <c r="T146" s="25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2" t="s">
        <v>142</v>
      </c>
      <c r="AU146" s="252" t="s">
        <v>86</v>
      </c>
      <c r="AV146" s="14" t="s">
        <v>140</v>
      </c>
      <c r="AW146" s="14" t="s">
        <v>33</v>
      </c>
      <c r="AX146" s="14" t="s">
        <v>84</v>
      </c>
      <c r="AY146" s="252" t="s">
        <v>134</v>
      </c>
    </row>
    <row r="147" s="2" customFormat="1">
      <c r="A147" s="37"/>
      <c r="B147" s="38"/>
      <c r="C147" s="253" t="s">
        <v>188</v>
      </c>
      <c r="D147" s="253" t="s">
        <v>189</v>
      </c>
      <c r="E147" s="254" t="s">
        <v>450</v>
      </c>
      <c r="F147" s="255" t="s">
        <v>451</v>
      </c>
      <c r="G147" s="256" t="s">
        <v>185</v>
      </c>
      <c r="H147" s="257">
        <v>32</v>
      </c>
      <c r="I147" s="258"/>
      <c r="J147" s="259">
        <f>ROUND(I147*H147,2)</f>
        <v>0</v>
      </c>
      <c r="K147" s="255" t="s">
        <v>491</v>
      </c>
      <c r="L147" s="260"/>
      <c r="M147" s="261" t="s">
        <v>1</v>
      </c>
      <c r="N147" s="262" t="s">
        <v>41</v>
      </c>
      <c r="O147" s="90"/>
      <c r="P147" s="226">
        <f>O147*H147</f>
        <v>0</v>
      </c>
      <c r="Q147" s="226">
        <v>0.10299999999999999</v>
      </c>
      <c r="R147" s="226">
        <f>Q147*H147</f>
        <v>3.2959999999999998</v>
      </c>
      <c r="S147" s="226">
        <v>0</v>
      </c>
      <c r="T147" s="22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8" t="s">
        <v>175</v>
      </c>
      <c r="AT147" s="228" t="s">
        <v>189</v>
      </c>
      <c r="AU147" s="228" t="s">
        <v>86</v>
      </c>
      <c r="AY147" s="16" t="s">
        <v>134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6" t="s">
        <v>84</v>
      </c>
      <c r="BK147" s="229">
        <f>ROUND(I147*H147,2)</f>
        <v>0</v>
      </c>
      <c r="BL147" s="16" t="s">
        <v>140</v>
      </c>
      <c r="BM147" s="228" t="s">
        <v>608</v>
      </c>
    </row>
    <row r="148" s="13" customFormat="1">
      <c r="A148" s="13"/>
      <c r="B148" s="230"/>
      <c r="C148" s="231"/>
      <c r="D148" s="232" t="s">
        <v>142</v>
      </c>
      <c r="E148" s="233" t="s">
        <v>1</v>
      </c>
      <c r="F148" s="234" t="s">
        <v>453</v>
      </c>
      <c r="G148" s="231"/>
      <c r="H148" s="235">
        <v>32</v>
      </c>
      <c r="I148" s="236"/>
      <c r="J148" s="231"/>
      <c r="K148" s="231"/>
      <c r="L148" s="237"/>
      <c r="M148" s="238"/>
      <c r="N148" s="239"/>
      <c r="O148" s="239"/>
      <c r="P148" s="239"/>
      <c r="Q148" s="239"/>
      <c r="R148" s="239"/>
      <c r="S148" s="239"/>
      <c r="T148" s="24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1" t="s">
        <v>142</v>
      </c>
      <c r="AU148" s="241" t="s">
        <v>86</v>
      </c>
      <c r="AV148" s="13" t="s">
        <v>86</v>
      </c>
      <c r="AW148" s="13" t="s">
        <v>33</v>
      </c>
      <c r="AX148" s="13" t="s">
        <v>76</v>
      </c>
      <c r="AY148" s="241" t="s">
        <v>134</v>
      </c>
    </row>
    <row r="149" s="14" customFormat="1">
      <c r="A149" s="14"/>
      <c r="B149" s="242"/>
      <c r="C149" s="243"/>
      <c r="D149" s="232" t="s">
        <v>142</v>
      </c>
      <c r="E149" s="244" t="s">
        <v>1</v>
      </c>
      <c r="F149" s="245" t="s">
        <v>144</v>
      </c>
      <c r="G149" s="243"/>
      <c r="H149" s="246">
        <v>32</v>
      </c>
      <c r="I149" s="247"/>
      <c r="J149" s="243"/>
      <c r="K149" s="243"/>
      <c r="L149" s="248"/>
      <c r="M149" s="249"/>
      <c r="N149" s="250"/>
      <c r="O149" s="250"/>
      <c r="P149" s="250"/>
      <c r="Q149" s="250"/>
      <c r="R149" s="250"/>
      <c r="S149" s="250"/>
      <c r="T149" s="25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2" t="s">
        <v>142</v>
      </c>
      <c r="AU149" s="252" t="s">
        <v>86</v>
      </c>
      <c r="AV149" s="14" t="s">
        <v>140</v>
      </c>
      <c r="AW149" s="14" t="s">
        <v>33</v>
      </c>
      <c r="AX149" s="14" t="s">
        <v>84</v>
      </c>
      <c r="AY149" s="252" t="s">
        <v>134</v>
      </c>
    </row>
    <row r="150" s="2" customFormat="1" ht="16.5" customHeight="1">
      <c r="A150" s="37"/>
      <c r="B150" s="38"/>
      <c r="C150" s="253" t="s">
        <v>197</v>
      </c>
      <c r="D150" s="253" t="s">
        <v>189</v>
      </c>
      <c r="E150" s="254" t="s">
        <v>454</v>
      </c>
      <c r="F150" s="255" t="s">
        <v>455</v>
      </c>
      <c r="G150" s="256" t="s">
        <v>185</v>
      </c>
      <c r="H150" s="257">
        <v>64</v>
      </c>
      <c r="I150" s="258"/>
      <c r="J150" s="259">
        <f>ROUND(I150*H150,2)</f>
        <v>0</v>
      </c>
      <c r="K150" s="255" t="s">
        <v>491</v>
      </c>
      <c r="L150" s="260"/>
      <c r="M150" s="261" t="s">
        <v>1</v>
      </c>
      <c r="N150" s="262" t="s">
        <v>41</v>
      </c>
      <c r="O150" s="90"/>
      <c r="P150" s="226">
        <f>O150*H150</f>
        <v>0</v>
      </c>
      <c r="Q150" s="226">
        <v>0.0085199999999999998</v>
      </c>
      <c r="R150" s="226">
        <f>Q150*H150</f>
        <v>0.54527999999999999</v>
      </c>
      <c r="S150" s="226">
        <v>0</v>
      </c>
      <c r="T150" s="22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8" t="s">
        <v>175</v>
      </c>
      <c r="AT150" s="228" t="s">
        <v>189</v>
      </c>
      <c r="AU150" s="228" t="s">
        <v>86</v>
      </c>
      <c r="AY150" s="16" t="s">
        <v>134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6" t="s">
        <v>84</v>
      </c>
      <c r="BK150" s="229">
        <f>ROUND(I150*H150,2)</f>
        <v>0</v>
      </c>
      <c r="BL150" s="16" t="s">
        <v>140</v>
      </c>
      <c r="BM150" s="228" t="s">
        <v>609</v>
      </c>
    </row>
    <row r="151" s="13" customFormat="1">
      <c r="A151" s="13"/>
      <c r="B151" s="230"/>
      <c r="C151" s="231"/>
      <c r="D151" s="232" t="s">
        <v>142</v>
      </c>
      <c r="E151" s="233" t="s">
        <v>1</v>
      </c>
      <c r="F151" s="234" t="s">
        <v>457</v>
      </c>
      <c r="G151" s="231"/>
      <c r="H151" s="235">
        <v>64</v>
      </c>
      <c r="I151" s="236"/>
      <c r="J151" s="231"/>
      <c r="K151" s="231"/>
      <c r="L151" s="237"/>
      <c r="M151" s="238"/>
      <c r="N151" s="239"/>
      <c r="O151" s="239"/>
      <c r="P151" s="239"/>
      <c r="Q151" s="239"/>
      <c r="R151" s="239"/>
      <c r="S151" s="239"/>
      <c r="T151" s="24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1" t="s">
        <v>142</v>
      </c>
      <c r="AU151" s="241" t="s">
        <v>86</v>
      </c>
      <c r="AV151" s="13" t="s">
        <v>86</v>
      </c>
      <c r="AW151" s="13" t="s">
        <v>33</v>
      </c>
      <c r="AX151" s="13" t="s">
        <v>76</v>
      </c>
      <c r="AY151" s="241" t="s">
        <v>134</v>
      </c>
    </row>
    <row r="152" s="14" customFormat="1">
      <c r="A152" s="14"/>
      <c r="B152" s="242"/>
      <c r="C152" s="243"/>
      <c r="D152" s="232" t="s">
        <v>142</v>
      </c>
      <c r="E152" s="244" t="s">
        <v>1</v>
      </c>
      <c r="F152" s="245" t="s">
        <v>144</v>
      </c>
      <c r="G152" s="243"/>
      <c r="H152" s="246">
        <v>64</v>
      </c>
      <c r="I152" s="247"/>
      <c r="J152" s="243"/>
      <c r="K152" s="243"/>
      <c r="L152" s="248"/>
      <c r="M152" s="249"/>
      <c r="N152" s="250"/>
      <c r="O152" s="250"/>
      <c r="P152" s="250"/>
      <c r="Q152" s="250"/>
      <c r="R152" s="250"/>
      <c r="S152" s="250"/>
      <c r="T152" s="251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2" t="s">
        <v>142</v>
      </c>
      <c r="AU152" s="252" t="s">
        <v>86</v>
      </c>
      <c r="AV152" s="14" t="s">
        <v>140</v>
      </c>
      <c r="AW152" s="14" t="s">
        <v>33</v>
      </c>
      <c r="AX152" s="14" t="s">
        <v>84</v>
      </c>
      <c r="AY152" s="252" t="s">
        <v>134</v>
      </c>
    </row>
    <row r="153" s="2" customFormat="1">
      <c r="A153" s="37"/>
      <c r="B153" s="38"/>
      <c r="C153" s="253" t="s">
        <v>202</v>
      </c>
      <c r="D153" s="253" t="s">
        <v>189</v>
      </c>
      <c r="E153" s="254" t="s">
        <v>458</v>
      </c>
      <c r="F153" s="255" t="s">
        <v>459</v>
      </c>
      <c r="G153" s="256" t="s">
        <v>185</v>
      </c>
      <c r="H153" s="257">
        <v>64</v>
      </c>
      <c r="I153" s="258"/>
      <c r="J153" s="259">
        <f>ROUND(I153*H153,2)</f>
        <v>0</v>
      </c>
      <c r="K153" s="255" t="s">
        <v>148</v>
      </c>
      <c r="L153" s="260"/>
      <c r="M153" s="261" t="s">
        <v>1</v>
      </c>
      <c r="N153" s="262" t="s">
        <v>41</v>
      </c>
      <c r="O153" s="90"/>
      <c r="P153" s="226">
        <f>O153*H153</f>
        <v>0</v>
      </c>
      <c r="Q153" s="226">
        <v>9.0000000000000006E-05</v>
      </c>
      <c r="R153" s="226">
        <f>Q153*H153</f>
        <v>0.0057600000000000004</v>
      </c>
      <c r="S153" s="226">
        <v>0</v>
      </c>
      <c r="T153" s="22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8" t="s">
        <v>175</v>
      </c>
      <c r="AT153" s="228" t="s">
        <v>189</v>
      </c>
      <c r="AU153" s="228" t="s">
        <v>86</v>
      </c>
      <c r="AY153" s="16" t="s">
        <v>134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6" t="s">
        <v>84</v>
      </c>
      <c r="BK153" s="229">
        <f>ROUND(I153*H153,2)</f>
        <v>0</v>
      </c>
      <c r="BL153" s="16" t="s">
        <v>140</v>
      </c>
      <c r="BM153" s="228" t="s">
        <v>610</v>
      </c>
    </row>
    <row r="154" s="13" customFormat="1">
      <c r="A154" s="13"/>
      <c r="B154" s="230"/>
      <c r="C154" s="231"/>
      <c r="D154" s="232" t="s">
        <v>142</v>
      </c>
      <c r="E154" s="233" t="s">
        <v>1</v>
      </c>
      <c r="F154" s="234" t="s">
        <v>461</v>
      </c>
      <c r="G154" s="231"/>
      <c r="H154" s="235">
        <v>64</v>
      </c>
      <c r="I154" s="236"/>
      <c r="J154" s="231"/>
      <c r="K154" s="231"/>
      <c r="L154" s="237"/>
      <c r="M154" s="238"/>
      <c r="N154" s="239"/>
      <c r="O154" s="239"/>
      <c r="P154" s="239"/>
      <c r="Q154" s="239"/>
      <c r="R154" s="239"/>
      <c r="S154" s="239"/>
      <c r="T154" s="24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1" t="s">
        <v>142</v>
      </c>
      <c r="AU154" s="241" t="s">
        <v>86</v>
      </c>
      <c r="AV154" s="13" t="s">
        <v>86</v>
      </c>
      <c r="AW154" s="13" t="s">
        <v>33</v>
      </c>
      <c r="AX154" s="13" t="s">
        <v>76</v>
      </c>
      <c r="AY154" s="241" t="s">
        <v>134</v>
      </c>
    </row>
    <row r="155" s="14" customFormat="1">
      <c r="A155" s="14"/>
      <c r="B155" s="242"/>
      <c r="C155" s="243"/>
      <c r="D155" s="232" t="s">
        <v>142</v>
      </c>
      <c r="E155" s="244" t="s">
        <v>1</v>
      </c>
      <c r="F155" s="245" t="s">
        <v>144</v>
      </c>
      <c r="G155" s="243"/>
      <c r="H155" s="246">
        <v>64</v>
      </c>
      <c r="I155" s="247"/>
      <c r="J155" s="243"/>
      <c r="K155" s="243"/>
      <c r="L155" s="248"/>
      <c r="M155" s="249"/>
      <c r="N155" s="250"/>
      <c r="O155" s="250"/>
      <c r="P155" s="250"/>
      <c r="Q155" s="250"/>
      <c r="R155" s="250"/>
      <c r="S155" s="250"/>
      <c r="T155" s="251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2" t="s">
        <v>142</v>
      </c>
      <c r="AU155" s="252" t="s">
        <v>86</v>
      </c>
      <c r="AV155" s="14" t="s">
        <v>140</v>
      </c>
      <c r="AW155" s="14" t="s">
        <v>33</v>
      </c>
      <c r="AX155" s="14" t="s">
        <v>84</v>
      </c>
      <c r="AY155" s="252" t="s">
        <v>134</v>
      </c>
    </row>
    <row r="156" s="2" customFormat="1" ht="16.5" customHeight="1">
      <c r="A156" s="37"/>
      <c r="B156" s="38"/>
      <c r="C156" s="253" t="s">
        <v>206</v>
      </c>
      <c r="D156" s="253" t="s">
        <v>189</v>
      </c>
      <c r="E156" s="254" t="s">
        <v>462</v>
      </c>
      <c r="F156" s="255" t="s">
        <v>463</v>
      </c>
      <c r="G156" s="256" t="s">
        <v>185</v>
      </c>
      <c r="H156" s="257">
        <v>616</v>
      </c>
      <c r="I156" s="258"/>
      <c r="J156" s="259">
        <f>ROUND(I156*H156,2)</f>
        <v>0</v>
      </c>
      <c r="K156" s="255" t="s">
        <v>491</v>
      </c>
      <c r="L156" s="260"/>
      <c r="M156" s="261" t="s">
        <v>1</v>
      </c>
      <c r="N156" s="262" t="s">
        <v>41</v>
      </c>
      <c r="O156" s="90"/>
      <c r="P156" s="226">
        <f>O156*H156</f>
        <v>0</v>
      </c>
      <c r="Q156" s="226">
        <v>0.00051999999999999995</v>
      </c>
      <c r="R156" s="226">
        <f>Q156*H156</f>
        <v>0.32031999999999999</v>
      </c>
      <c r="S156" s="226">
        <v>0</v>
      </c>
      <c r="T156" s="22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8" t="s">
        <v>175</v>
      </c>
      <c r="AT156" s="228" t="s">
        <v>189</v>
      </c>
      <c r="AU156" s="228" t="s">
        <v>86</v>
      </c>
      <c r="AY156" s="16" t="s">
        <v>134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6" t="s">
        <v>84</v>
      </c>
      <c r="BK156" s="229">
        <f>ROUND(I156*H156,2)</f>
        <v>0</v>
      </c>
      <c r="BL156" s="16" t="s">
        <v>140</v>
      </c>
      <c r="BM156" s="228" t="s">
        <v>611</v>
      </c>
    </row>
    <row r="157" s="13" customFormat="1">
      <c r="A157" s="13"/>
      <c r="B157" s="230"/>
      <c r="C157" s="231"/>
      <c r="D157" s="232" t="s">
        <v>142</v>
      </c>
      <c r="E157" s="233" t="s">
        <v>1</v>
      </c>
      <c r="F157" s="234" t="s">
        <v>465</v>
      </c>
      <c r="G157" s="231"/>
      <c r="H157" s="235">
        <v>616</v>
      </c>
      <c r="I157" s="236"/>
      <c r="J157" s="231"/>
      <c r="K157" s="231"/>
      <c r="L157" s="237"/>
      <c r="M157" s="238"/>
      <c r="N157" s="239"/>
      <c r="O157" s="239"/>
      <c r="P157" s="239"/>
      <c r="Q157" s="239"/>
      <c r="R157" s="239"/>
      <c r="S157" s="239"/>
      <c r="T157" s="24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1" t="s">
        <v>142</v>
      </c>
      <c r="AU157" s="241" t="s">
        <v>86</v>
      </c>
      <c r="AV157" s="13" t="s">
        <v>86</v>
      </c>
      <c r="AW157" s="13" t="s">
        <v>33</v>
      </c>
      <c r="AX157" s="13" t="s">
        <v>76</v>
      </c>
      <c r="AY157" s="241" t="s">
        <v>134</v>
      </c>
    </row>
    <row r="158" s="14" customFormat="1">
      <c r="A158" s="14"/>
      <c r="B158" s="242"/>
      <c r="C158" s="243"/>
      <c r="D158" s="232" t="s">
        <v>142</v>
      </c>
      <c r="E158" s="244" t="s">
        <v>1</v>
      </c>
      <c r="F158" s="245" t="s">
        <v>144</v>
      </c>
      <c r="G158" s="243"/>
      <c r="H158" s="246">
        <v>616</v>
      </c>
      <c r="I158" s="247"/>
      <c r="J158" s="243"/>
      <c r="K158" s="243"/>
      <c r="L158" s="248"/>
      <c r="M158" s="249"/>
      <c r="N158" s="250"/>
      <c r="O158" s="250"/>
      <c r="P158" s="250"/>
      <c r="Q158" s="250"/>
      <c r="R158" s="250"/>
      <c r="S158" s="250"/>
      <c r="T158" s="251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2" t="s">
        <v>142</v>
      </c>
      <c r="AU158" s="252" t="s">
        <v>86</v>
      </c>
      <c r="AV158" s="14" t="s">
        <v>140</v>
      </c>
      <c r="AW158" s="14" t="s">
        <v>33</v>
      </c>
      <c r="AX158" s="14" t="s">
        <v>84</v>
      </c>
      <c r="AY158" s="252" t="s">
        <v>134</v>
      </c>
    </row>
    <row r="159" s="2" customFormat="1">
      <c r="A159" s="37"/>
      <c r="B159" s="38"/>
      <c r="C159" s="253" t="s">
        <v>210</v>
      </c>
      <c r="D159" s="253" t="s">
        <v>189</v>
      </c>
      <c r="E159" s="254" t="s">
        <v>466</v>
      </c>
      <c r="F159" s="255" t="s">
        <v>467</v>
      </c>
      <c r="G159" s="256" t="s">
        <v>185</v>
      </c>
      <c r="H159" s="257">
        <v>308</v>
      </c>
      <c r="I159" s="258"/>
      <c r="J159" s="259">
        <f>ROUND(I159*H159,2)</f>
        <v>0</v>
      </c>
      <c r="K159" s="255" t="s">
        <v>491</v>
      </c>
      <c r="L159" s="260"/>
      <c r="M159" s="261" t="s">
        <v>1</v>
      </c>
      <c r="N159" s="262" t="s">
        <v>41</v>
      </c>
      <c r="O159" s="90"/>
      <c r="P159" s="226">
        <f>O159*H159</f>
        <v>0</v>
      </c>
      <c r="Q159" s="226">
        <v>0.00123</v>
      </c>
      <c r="R159" s="226">
        <f>Q159*H159</f>
        <v>0.37884000000000001</v>
      </c>
      <c r="S159" s="226">
        <v>0</v>
      </c>
      <c r="T159" s="22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8" t="s">
        <v>175</v>
      </c>
      <c r="AT159" s="228" t="s">
        <v>189</v>
      </c>
      <c r="AU159" s="228" t="s">
        <v>86</v>
      </c>
      <c r="AY159" s="16" t="s">
        <v>134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6" t="s">
        <v>84</v>
      </c>
      <c r="BK159" s="229">
        <f>ROUND(I159*H159,2)</f>
        <v>0</v>
      </c>
      <c r="BL159" s="16" t="s">
        <v>140</v>
      </c>
      <c r="BM159" s="228" t="s">
        <v>612</v>
      </c>
    </row>
    <row r="160" s="13" customFormat="1">
      <c r="A160" s="13"/>
      <c r="B160" s="230"/>
      <c r="C160" s="231"/>
      <c r="D160" s="232" t="s">
        <v>142</v>
      </c>
      <c r="E160" s="233" t="s">
        <v>1</v>
      </c>
      <c r="F160" s="234" t="s">
        <v>469</v>
      </c>
      <c r="G160" s="231"/>
      <c r="H160" s="235">
        <v>308</v>
      </c>
      <c r="I160" s="236"/>
      <c r="J160" s="231"/>
      <c r="K160" s="231"/>
      <c r="L160" s="237"/>
      <c r="M160" s="238"/>
      <c r="N160" s="239"/>
      <c r="O160" s="239"/>
      <c r="P160" s="239"/>
      <c r="Q160" s="239"/>
      <c r="R160" s="239"/>
      <c r="S160" s="239"/>
      <c r="T160" s="24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1" t="s">
        <v>142</v>
      </c>
      <c r="AU160" s="241" t="s">
        <v>86</v>
      </c>
      <c r="AV160" s="13" t="s">
        <v>86</v>
      </c>
      <c r="AW160" s="13" t="s">
        <v>33</v>
      </c>
      <c r="AX160" s="13" t="s">
        <v>76</v>
      </c>
      <c r="AY160" s="241" t="s">
        <v>134</v>
      </c>
    </row>
    <row r="161" s="14" customFormat="1">
      <c r="A161" s="14"/>
      <c r="B161" s="242"/>
      <c r="C161" s="243"/>
      <c r="D161" s="232" t="s">
        <v>142</v>
      </c>
      <c r="E161" s="244" t="s">
        <v>1</v>
      </c>
      <c r="F161" s="245" t="s">
        <v>144</v>
      </c>
      <c r="G161" s="243"/>
      <c r="H161" s="246">
        <v>308</v>
      </c>
      <c r="I161" s="247"/>
      <c r="J161" s="243"/>
      <c r="K161" s="243"/>
      <c r="L161" s="248"/>
      <c r="M161" s="249"/>
      <c r="N161" s="250"/>
      <c r="O161" s="250"/>
      <c r="P161" s="250"/>
      <c r="Q161" s="250"/>
      <c r="R161" s="250"/>
      <c r="S161" s="250"/>
      <c r="T161" s="251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2" t="s">
        <v>142</v>
      </c>
      <c r="AU161" s="252" t="s">
        <v>86</v>
      </c>
      <c r="AV161" s="14" t="s">
        <v>140</v>
      </c>
      <c r="AW161" s="14" t="s">
        <v>33</v>
      </c>
      <c r="AX161" s="14" t="s">
        <v>84</v>
      </c>
      <c r="AY161" s="252" t="s">
        <v>134</v>
      </c>
    </row>
    <row r="162" s="2" customFormat="1" ht="21.75" customHeight="1">
      <c r="A162" s="37"/>
      <c r="B162" s="38"/>
      <c r="C162" s="253" t="s">
        <v>8</v>
      </c>
      <c r="D162" s="253" t="s">
        <v>189</v>
      </c>
      <c r="E162" s="254" t="s">
        <v>470</v>
      </c>
      <c r="F162" s="255" t="s">
        <v>471</v>
      </c>
      <c r="G162" s="256" t="s">
        <v>185</v>
      </c>
      <c r="H162" s="257">
        <v>154</v>
      </c>
      <c r="I162" s="258"/>
      <c r="J162" s="259">
        <f>ROUND(I162*H162,2)</f>
        <v>0</v>
      </c>
      <c r="K162" s="255" t="s">
        <v>491</v>
      </c>
      <c r="L162" s="260"/>
      <c r="M162" s="261" t="s">
        <v>1</v>
      </c>
      <c r="N162" s="262" t="s">
        <v>41</v>
      </c>
      <c r="O162" s="90"/>
      <c r="P162" s="226">
        <f>O162*H162</f>
        <v>0</v>
      </c>
      <c r="Q162" s="226">
        <v>0.00018000000000000001</v>
      </c>
      <c r="R162" s="226">
        <f>Q162*H162</f>
        <v>0.027720000000000002</v>
      </c>
      <c r="S162" s="226">
        <v>0</v>
      </c>
      <c r="T162" s="22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28" t="s">
        <v>175</v>
      </c>
      <c r="AT162" s="228" t="s">
        <v>189</v>
      </c>
      <c r="AU162" s="228" t="s">
        <v>86</v>
      </c>
      <c r="AY162" s="16" t="s">
        <v>134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6" t="s">
        <v>84</v>
      </c>
      <c r="BK162" s="229">
        <f>ROUND(I162*H162,2)</f>
        <v>0</v>
      </c>
      <c r="BL162" s="16" t="s">
        <v>140</v>
      </c>
      <c r="BM162" s="228" t="s">
        <v>613</v>
      </c>
    </row>
    <row r="163" s="13" customFormat="1">
      <c r="A163" s="13"/>
      <c r="B163" s="230"/>
      <c r="C163" s="231"/>
      <c r="D163" s="232" t="s">
        <v>142</v>
      </c>
      <c r="E163" s="233" t="s">
        <v>1</v>
      </c>
      <c r="F163" s="234" t="s">
        <v>473</v>
      </c>
      <c r="G163" s="231"/>
      <c r="H163" s="235">
        <v>154</v>
      </c>
      <c r="I163" s="236"/>
      <c r="J163" s="231"/>
      <c r="K163" s="231"/>
      <c r="L163" s="237"/>
      <c r="M163" s="238"/>
      <c r="N163" s="239"/>
      <c r="O163" s="239"/>
      <c r="P163" s="239"/>
      <c r="Q163" s="239"/>
      <c r="R163" s="239"/>
      <c r="S163" s="239"/>
      <c r="T163" s="24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1" t="s">
        <v>142</v>
      </c>
      <c r="AU163" s="241" t="s">
        <v>86</v>
      </c>
      <c r="AV163" s="13" t="s">
        <v>86</v>
      </c>
      <c r="AW163" s="13" t="s">
        <v>33</v>
      </c>
      <c r="AX163" s="13" t="s">
        <v>76</v>
      </c>
      <c r="AY163" s="241" t="s">
        <v>134</v>
      </c>
    </row>
    <row r="164" s="14" customFormat="1">
      <c r="A164" s="14"/>
      <c r="B164" s="242"/>
      <c r="C164" s="243"/>
      <c r="D164" s="232" t="s">
        <v>142</v>
      </c>
      <c r="E164" s="244" t="s">
        <v>1</v>
      </c>
      <c r="F164" s="245" t="s">
        <v>144</v>
      </c>
      <c r="G164" s="243"/>
      <c r="H164" s="246">
        <v>154</v>
      </c>
      <c r="I164" s="247"/>
      <c r="J164" s="243"/>
      <c r="K164" s="243"/>
      <c r="L164" s="248"/>
      <c r="M164" s="249"/>
      <c r="N164" s="250"/>
      <c r="O164" s="250"/>
      <c r="P164" s="250"/>
      <c r="Q164" s="250"/>
      <c r="R164" s="250"/>
      <c r="S164" s="250"/>
      <c r="T164" s="251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2" t="s">
        <v>142</v>
      </c>
      <c r="AU164" s="252" t="s">
        <v>86</v>
      </c>
      <c r="AV164" s="14" t="s">
        <v>140</v>
      </c>
      <c r="AW164" s="14" t="s">
        <v>33</v>
      </c>
      <c r="AX164" s="14" t="s">
        <v>84</v>
      </c>
      <c r="AY164" s="252" t="s">
        <v>134</v>
      </c>
    </row>
    <row r="165" s="2" customFormat="1">
      <c r="A165" s="37"/>
      <c r="B165" s="38"/>
      <c r="C165" s="217" t="s">
        <v>218</v>
      </c>
      <c r="D165" s="217" t="s">
        <v>136</v>
      </c>
      <c r="E165" s="218" t="s">
        <v>474</v>
      </c>
      <c r="F165" s="219" t="s">
        <v>475</v>
      </c>
      <c r="G165" s="220" t="s">
        <v>422</v>
      </c>
      <c r="H165" s="221">
        <v>0.024</v>
      </c>
      <c r="I165" s="222"/>
      <c r="J165" s="223">
        <f>ROUND(I165*H165,2)</f>
        <v>0</v>
      </c>
      <c r="K165" s="219" t="s">
        <v>491</v>
      </c>
      <c r="L165" s="43"/>
      <c r="M165" s="224" t="s">
        <v>1</v>
      </c>
      <c r="N165" s="225" t="s">
        <v>41</v>
      </c>
      <c r="O165" s="90"/>
      <c r="P165" s="226">
        <f>O165*H165</f>
        <v>0</v>
      </c>
      <c r="Q165" s="226">
        <v>0</v>
      </c>
      <c r="R165" s="226">
        <f>Q165*H165</f>
        <v>0</v>
      </c>
      <c r="S165" s="226">
        <v>0</v>
      </c>
      <c r="T165" s="22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8" t="s">
        <v>140</v>
      </c>
      <c r="AT165" s="228" t="s">
        <v>136</v>
      </c>
      <c r="AU165" s="228" t="s">
        <v>86</v>
      </c>
      <c r="AY165" s="16" t="s">
        <v>134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6" t="s">
        <v>84</v>
      </c>
      <c r="BK165" s="229">
        <f>ROUND(I165*H165,2)</f>
        <v>0</v>
      </c>
      <c r="BL165" s="16" t="s">
        <v>140</v>
      </c>
      <c r="BM165" s="228" t="s">
        <v>614</v>
      </c>
    </row>
    <row r="166" s="13" customFormat="1">
      <c r="A166" s="13"/>
      <c r="B166" s="230"/>
      <c r="C166" s="231"/>
      <c r="D166" s="232" t="s">
        <v>142</v>
      </c>
      <c r="E166" s="233" t="s">
        <v>1</v>
      </c>
      <c r="F166" s="234" t="s">
        <v>449</v>
      </c>
      <c r="G166" s="231"/>
      <c r="H166" s="235">
        <v>0.024</v>
      </c>
      <c r="I166" s="236"/>
      <c r="J166" s="231"/>
      <c r="K166" s="231"/>
      <c r="L166" s="237"/>
      <c r="M166" s="238"/>
      <c r="N166" s="239"/>
      <c r="O166" s="239"/>
      <c r="P166" s="239"/>
      <c r="Q166" s="239"/>
      <c r="R166" s="239"/>
      <c r="S166" s="239"/>
      <c r="T166" s="24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1" t="s">
        <v>142</v>
      </c>
      <c r="AU166" s="241" t="s">
        <v>86</v>
      </c>
      <c r="AV166" s="13" t="s">
        <v>86</v>
      </c>
      <c r="AW166" s="13" t="s">
        <v>33</v>
      </c>
      <c r="AX166" s="13" t="s">
        <v>76</v>
      </c>
      <c r="AY166" s="241" t="s">
        <v>134</v>
      </c>
    </row>
    <row r="167" s="14" customFormat="1">
      <c r="A167" s="14"/>
      <c r="B167" s="242"/>
      <c r="C167" s="243"/>
      <c r="D167" s="232" t="s">
        <v>142</v>
      </c>
      <c r="E167" s="244" t="s">
        <v>1</v>
      </c>
      <c r="F167" s="245" t="s">
        <v>144</v>
      </c>
      <c r="G167" s="243"/>
      <c r="H167" s="246">
        <v>0.024</v>
      </c>
      <c r="I167" s="247"/>
      <c r="J167" s="243"/>
      <c r="K167" s="243"/>
      <c r="L167" s="248"/>
      <c r="M167" s="249"/>
      <c r="N167" s="250"/>
      <c r="O167" s="250"/>
      <c r="P167" s="250"/>
      <c r="Q167" s="250"/>
      <c r="R167" s="250"/>
      <c r="S167" s="250"/>
      <c r="T167" s="251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2" t="s">
        <v>142</v>
      </c>
      <c r="AU167" s="252" t="s">
        <v>86</v>
      </c>
      <c r="AV167" s="14" t="s">
        <v>140</v>
      </c>
      <c r="AW167" s="14" t="s">
        <v>33</v>
      </c>
      <c r="AX167" s="14" t="s">
        <v>84</v>
      </c>
      <c r="AY167" s="252" t="s">
        <v>134</v>
      </c>
    </row>
    <row r="168" s="2" customFormat="1" ht="33" customHeight="1">
      <c r="A168" s="37"/>
      <c r="B168" s="38"/>
      <c r="C168" s="217" t="s">
        <v>223</v>
      </c>
      <c r="D168" s="217" t="s">
        <v>136</v>
      </c>
      <c r="E168" s="218" t="s">
        <v>477</v>
      </c>
      <c r="F168" s="219" t="s">
        <v>478</v>
      </c>
      <c r="G168" s="220" t="s">
        <v>139</v>
      </c>
      <c r="H168" s="221">
        <v>44.600000000000001</v>
      </c>
      <c r="I168" s="222"/>
      <c r="J168" s="223">
        <f>ROUND(I168*H168,2)</f>
        <v>0</v>
      </c>
      <c r="K168" s="219" t="s">
        <v>491</v>
      </c>
      <c r="L168" s="43"/>
      <c r="M168" s="224" t="s">
        <v>1</v>
      </c>
      <c r="N168" s="225" t="s">
        <v>41</v>
      </c>
      <c r="O168" s="90"/>
      <c r="P168" s="226">
        <f>O168*H168</f>
        <v>0</v>
      </c>
      <c r="Q168" s="226">
        <v>0</v>
      </c>
      <c r="R168" s="226">
        <f>Q168*H168</f>
        <v>0</v>
      </c>
      <c r="S168" s="226">
        <v>0</v>
      </c>
      <c r="T168" s="22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8" t="s">
        <v>140</v>
      </c>
      <c r="AT168" s="228" t="s">
        <v>136</v>
      </c>
      <c r="AU168" s="228" t="s">
        <v>86</v>
      </c>
      <c r="AY168" s="16" t="s">
        <v>134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6" t="s">
        <v>84</v>
      </c>
      <c r="BK168" s="229">
        <f>ROUND(I168*H168,2)</f>
        <v>0</v>
      </c>
      <c r="BL168" s="16" t="s">
        <v>140</v>
      </c>
      <c r="BM168" s="228" t="s">
        <v>615</v>
      </c>
    </row>
    <row r="169" s="2" customFormat="1">
      <c r="A169" s="37"/>
      <c r="B169" s="38"/>
      <c r="C169" s="39"/>
      <c r="D169" s="232" t="s">
        <v>194</v>
      </c>
      <c r="E169" s="39"/>
      <c r="F169" s="263" t="s">
        <v>480</v>
      </c>
      <c r="G169" s="39"/>
      <c r="H169" s="39"/>
      <c r="I169" s="264"/>
      <c r="J169" s="39"/>
      <c r="K169" s="39"/>
      <c r="L169" s="43"/>
      <c r="M169" s="265"/>
      <c r="N169" s="266"/>
      <c r="O169" s="90"/>
      <c r="P169" s="90"/>
      <c r="Q169" s="90"/>
      <c r="R169" s="90"/>
      <c r="S169" s="90"/>
      <c r="T169" s="91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194</v>
      </c>
      <c r="AU169" s="16" t="s">
        <v>86</v>
      </c>
    </row>
    <row r="170" s="13" customFormat="1">
      <c r="A170" s="13"/>
      <c r="B170" s="230"/>
      <c r="C170" s="231"/>
      <c r="D170" s="232" t="s">
        <v>142</v>
      </c>
      <c r="E170" s="233" t="s">
        <v>1</v>
      </c>
      <c r="F170" s="234" t="s">
        <v>616</v>
      </c>
      <c r="G170" s="231"/>
      <c r="H170" s="235">
        <v>44.600000000000001</v>
      </c>
      <c r="I170" s="236"/>
      <c r="J170" s="231"/>
      <c r="K170" s="231"/>
      <c r="L170" s="237"/>
      <c r="M170" s="238"/>
      <c r="N170" s="239"/>
      <c r="O170" s="239"/>
      <c r="P170" s="239"/>
      <c r="Q170" s="239"/>
      <c r="R170" s="239"/>
      <c r="S170" s="239"/>
      <c r="T170" s="24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1" t="s">
        <v>142</v>
      </c>
      <c r="AU170" s="241" t="s">
        <v>86</v>
      </c>
      <c r="AV170" s="13" t="s">
        <v>86</v>
      </c>
      <c r="AW170" s="13" t="s">
        <v>33</v>
      </c>
      <c r="AX170" s="13" t="s">
        <v>76</v>
      </c>
      <c r="AY170" s="241" t="s">
        <v>134</v>
      </c>
    </row>
    <row r="171" s="14" customFormat="1">
      <c r="A171" s="14"/>
      <c r="B171" s="242"/>
      <c r="C171" s="243"/>
      <c r="D171" s="232" t="s">
        <v>142</v>
      </c>
      <c r="E171" s="244" t="s">
        <v>1</v>
      </c>
      <c r="F171" s="245" t="s">
        <v>144</v>
      </c>
      <c r="G171" s="243"/>
      <c r="H171" s="246">
        <v>44.600000000000001</v>
      </c>
      <c r="I171" s="247"/>
      <c r="J171" s="243"/>
      <c r="K171" s="243"/>
      <c r="L171" s="248"/>
      <c r="M171" s="249"/>
      <c r="N171" s="250"/>
      <c r="O171" s="250"/>
      <c r="P171" s="250"/>
      <c r="Q171" s="250"/>
      <c r="R171" s="250"/>
      <c r="S171" s="250"/>
      <c r="T171" s="251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2" t="s">
        <v>142</v>
      </c>
      <c r="AU171" s="252" t="s">
        <v>86</v>
      </c>
      <c r="AV171" s="14" t="s">
        <v>140</v>
      </c>
      <c r="AW171" s="14" t="s">
        <v>33</v>
      </c>
      <c r="AX171" s="14" t="s">
        <v>84</v>
      </c>
      <c r="AY171" s="252" t="s">
        <v>134</v>
      </c>
    </row>
    <row r="172" s="2" customFormat="1">
      <c r="A172" s="37"/>
      <c r="B172" s="38"/>
      <c r="C172" s="217" t="s">
        <v>229</v>
      </c>
      <c r="D172" s="217" t="s">
        <v>136</v>
      </c>
      <c r="E172" s="218" t="s">
        <v>482</v>
      </c>
      <c r="F172" s="219" t="s">
        <v>483</v>
      </c>
      <c r="G172" s="220" t="s">
        <v>185</v>
      </c>
      <c r="H172" s="221">
        <v>4</v>
      </c>
      <c r="I172" s="222"/>
      <c r="J172" s="223">
        <f>ROUND(I172*H172,2)</f>
        <v>0</v>
      </c>
      <c r="K172" s="219" t="s">
        <v>491</v>
      </c>
      <c r="L172" s="43"/>
      <c r="M172" s="224" t="s">
        <v>1</v>
      </c>
      <c r="N172" s="225" t="s">
        <v>41</v>
      </c>
      <c r="O172" s="90"/>
      <c r="P172" s="226">
        <f>O172*H172</f>
        <v>0</v>
      </c>
      <c r="Q172" s="226">
        <v>0</v>
      </c>
      <c r="R172" s="226">
        <f>Q172*H172</f>
        <v>0</v>
      </c>
      <c r="S172" s="226">
        <v>0</v>
      </c>
      <c r="T172" s="22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8" t="s">
        <v>140</v>
      </c>
      <c r="AT172" s="228" t="s">
        <v>136</v>
      </c>
      <c r="AU172" s="228" t="s">
        <v>86</v>
      </c>
      <c r="AY172" s="16" t="s">
        <v>134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6" t="s">
        <v>84</v>
      </c>
      <c r="BK172" s="229">
        <f>ROUND(I172*H172,2)</f>
        <v>0</v>
      </c>
      <c r="BL172" s="16" t="s">
        <v>140</v>
      </c>
      <c r="BM172" s="228" t="s">
        <v>617</v>
      </c>
    </row>
    <row r="173" s="2" customFormat="1">
      <c r="A173" s="37"/>
      <c r="B173" s="38"/>
      <c r="C173" s="39"/>
      <c r="D173" s="232" t="s">
        <v>194</v>
      </c>
      <c r="E173" s="39"/>
      <c r="F173" s="263" t="s">
        <v>485</v>
      </c>
      <c r="G173" s="39"/>
      <c r="H173" s="39"/>
      <c r="I173" s="264"/>
      <c r="J173" s="39"/>
      <c r="K173" s="39"/>
      <c r="L173" s="43"/>
      <c r="M173" s="265"/>
      <c r="N173" s="266"/>
      <c r="O173" s="90"/>
      <c r="P173" s="90"/>
      <c r="Q173" s="90"/>
      <c r="R173" s="90"/>
      <c r="S173" s="90"/>
      <c r="T173" s="91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194</v>
      </c>
      <c r="AU173" s="16" t="s">
        <v>86</v>
      </c>
    </row>
    <row r="174" s="2" customFormat="1" ht="16.5" customHeight="1">
      <c r="A174" s="37"/>
      <c r="B174" s="38"/>
      <c r="C174" s="217" t="s">
        <v>235</v>
      </c>
      <c r="D174" s="217" t="s">
        <v>136</v>
      </c>
      <c r="E174" s="218" t="s">
        <v>486</v>
      </c>
      <c r="F174" s="219" t="s">
        <v>487</v>
      </c>
      <c r="G174" s="220" t="s">
        <v>185</v>
      </c>
      <c r="H174" s="221">
        <v>2</v>
      </c>
      <c r="I174" s="222"/>
      <c r="J174" s="223">
        <f>ROUND(I174*H174,2)</f>
        <v>0</v>
      </c>
      <c r="K174" s="219" t="s">
        <v>491</v>
      </c>
      <c r="L174" s="43"/>
      <c r="M174" s="224" t="s">
        <v>1</v>
      </c>
      <c r="N174" s="225" t="s">
        <v>41</v>
      </c>
      <c r="O174" s="90"/>
      <c r="P174" s="226">
        <f>O174*H174</f>
        <v>0</v>
      </c>
      <c r="Q174" s="226">
        <v>0</v>
      </c>
      <c r="R174" s="226">
        <f>Q174*H174</f>
        <v>0</v>
      </c>
      <c r="S174" s="226">
        <v>0</v>
      </c>
      <c r="T174" s="227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8" t="s">
        <v>140</v>
      </c>
      <c r="AT174" s="228" t="s">
        <v>136</v>
      </c>
      <c r="AU174" s="228" t="s">
        <v>86</v>
      </c>
      <c r="AY174" s="16" t="s">
        <v>134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6" t="s">
        <v>84</v>
      </c>
      <c r="BK174" s="229">
        <f>ROUND(I174*H174,2)</f>
        <v>0</v>
      </c>
      <c r="BL174" s="16" t="s">
        <v>140</v>
      </c>
      <c r="BM174" s="228" t="s">
        <v>618</v>
      </c>
    </row>
    <row r="175" s="2" customFormat="1">
      <c r="A175" s="37"/>
      <c r="B175" s="38"/>
      <c r="C175" s="39"/>
      <c r="D175" s="232" t="s">
        <v>194</v>
      </c>
      <c r="E175" s="39"/>
      <c r="F175" s="263" t="s">
        <v>485</v>
      </c>
      <c r="G175" s="39"/>
      <c r="H175" s="39"/>
      <c r="I175" s="264"/>
      <c r="J175" s="39"/>
      <c r="K175" s="39"/>
      <c r="L175" s="43"/>
      <c r="M175" s="265"/>
      <c r="N175" s="266"/>
      <c r="O175" s="90"/>
      <c r="P175" s="90"/>
      <c r="Q175" s="90"/>
      <c r="R175" s="90"/>
      <c r="S175" s="90"/>
      <c r="T175" s="91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194</v>
      </c>
      <c r="AU175" s="16" t="s">
        <v>86</v>
      </c>
    </row>
    <row r="176" s="2" customFormat="1" ht="16.5" customHeight="1">
      <c r="A176" s="37"/>
      <c r="B176" s="38"/>
      <c r="C176" s="217" t="s">
        <v>240</v>
      </c>
      <c r="D176" s="217" t="s">
        <v>136</v>
      </c>
      <c r="E176" s="218" t="s">
        <v>489</v>
      </c>
      <c r="F176" s="219" t="s">
        <v>490</v>
      </c>
      <c r="G176" s="220" t="s">
        <v>185</v>
      </c>
      <c r="H176" s="221">
        <v>32</v>
      </c>
      <c r="I176" s="222"/>
      <c r="J176" s="223">
        <f>ROUND(I176*H176,2)</f>
        <v>0</v>
      </c>
      <c r="K176" s="219" t="s">
        <v>491</v>
      </c>
      <c r="L176" s="43"/>
      <c r="M176" s="224" t="s">
        <v>1</v>
      </c>
      <c r="N176" s="225" t="s">
        <v>41</v>
      </c>
      <c r="O176" s="90"/>
      <c r="P176" s="226">
        <f>O176*H176</f>
        <v>0</v>
      </c>
      <c r="Q176" s="226">
        <v>0</v>
      </c>
      <c r="R176" s="226">
        <f>Q176*H176</f>
        <v>0</v>
      </c>
      <c r="S176" s="226">
        <v>0</v>
      </c>
      <c r="T176" s="227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28" t="s">
        <v>140</v>
      </c>
      <c r="AT176" s="228" t="s">
        <v>136</v>
      </c>
      <c r="AU176" s="228" t="s">
        <v>86</v>
      </c>
      <c r="AY176" s="16" t="s">
        <v>134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6" t="s">
        <v>84</v>
      </c>
      <c r="BK176" s="229">
        <f>ROUND(I176*H176,2)</f>
        <v>0</v>
      </c>
      <c r="BL176" s="16" t="s">
        <v>140</v>
      </c>
      <c r="BM176" s="228" t="s">
        <v>619</v>
      </c>
    </row>
    <row r="177" s="13" customFormat="1">
      <c r="A177" s="13"/>
      <c r="B177" s="230"/>
      <c r="C177" s="231"/>
      <c r="D177" s="232" t="s">
        <v>142</v>
      </c>
      <c r="E177" s="233" t="s">
        <v>1</v>
      </c>
      <c r="F177" s="234" t="s">
        <v>453</v>
      </c>
      <c r="G177" s="231"/>
      <c r="H177" s="235">
        <v>32</v>
      </c>
      <c r="I177" s="236"/>
      <c r="J177" s="231"/>
      <c r="K177" s="231"/>
      <c r="L177" s="237"/>
      <c r="M177" s="238"/>
      <c r="N177" s="239"/>
      <c r="O177" s="239"/>
      <c r="P177" s="239"/>
      <c r="Q177" s="239"/>
      <c r="R177" s="239"/>
      <c r="S177" s="239"/>
      <c r="T177" s="24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1" t="s">
        <v>142</v>
      </c>
      <c r="AU177" s="241" t="s">
        <v>86</v>
      </c>
      <c r="AV177" s="13" t="s">
        <v>86</v>
      </c>
      <c r="AW177" s="13" t="s">
        <v>33</v>
      </c>
      <c r="AX177" s="13" t="s">
        <v>76</v>
      </c>
      <c r="AY177" s="241" t="s">
        <v>134</v>
      </c>
    </row>
    <row r="178" s="14" customFormat="1">
      <c r="A178" s="14"/>
      <c r="B178" s="242"/>
      <c r="C178" s="243"/>
      <c r="D178" s="232" t="s">
        <v>142</v>
      </c>
      <c r="E178" s="244" t="s">
        <v>1</v>
      </c>
      <c r="F178" s="245" t="s">
        <v>144</v>
      </c>
      <c r="G178" s="243"/>
      <c r="H178" s="246">
        <v>32</v>
      </c>
      <c r="I178" s="247"/>
      <c r="J178" s="243"/>
      <c r="K178" s="243"/>
      <c r="L178" s="248"/>
      <c r="M178" s="249"/>
      <c r="N178" s="250"/>
      <c r="O178" s="250"/>
      <c r="P178" s="250"/>
      <c r="Q178" s="250"/>
      <c r="R178" s="250"/>
      <c r="S178" s="250"/>
      <c r="T178" s="25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2" t="s">
        <v>142</v>
      </c>
      <c r="AU178" s="252" t="s">
        <v>86</v>
      </c>
      <c r="AV178" s="14" t="s">
        <v>140</v>
      </c>
      <c r="AW178" s="14" t="s">
        <v>33</v>
      </c>
      <c r="AX178" s="14" t="s">
        <v>84</v>
      </c>
      <c r="AY178" s="252" t="s">
        <v>134</v>
      </c>
    </row>
    <row r="179" s="2" customFormat="1">
      <c r="A179" s="37"/>
      <c r="B179" s="38"/>
      <c r="C179" s="217" t="s">
        <v>7</v>
      </c>
      <c r="D179" s="217" t="s">
        <v>136</v>
      </c>
      <c r="E179" s="218" t="s">
        <v>493</v>
      </c>
      <c r="F179" s="219" t="s">
        <v>494</v>
      </c>
      <c r="G179" s="220" t="s">
        <v>495</v>
      </c>
      <c r="H179" s="221">
        <v>6</v>
      </c>
      <c r="I179" s="222"/>
      <c r="J179" s="223">
        <f>ROUND(I179*H179,2)</f>
        <v>0</v>
      </c>
      <c r="K179" s="219" t="s">
        <v>491</v>
      </c>
      <c r="L179" s="43"/>
      <c r="M179" s="224" t="s">
        <v>1</v>
      </c>
      <c r="N179" s="225" t="s">
        <v>41</v>
      </c>
      <c r="O179" s="90"/>
      <c r="P179" s="226">
        <f>O179*H179</f>
        <v>0</v>
      </c>
      <c r="Q179" s="226">
        <v>0</v>
      </c>
      <c r="R179" s="226">
        <f>Q179*H179</f>
        <v>0</v>
      </c>
      <c r="S179" s="226">
        <v>0</v>
      </c>
      <c r="T179" s="227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8" t="s">
        <v>140</v>
      </c>
      <c r="AT179" s="228" t="s">
        <v>136</v>
      </c>
      <c r="AU179" s="228" t="s">
        <v>86</v>
      </c>
      <c r="AY179" s="16" t="s">
        <v>134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6" t="s">
        <v>84</v>
      </c>
      <c r="BK179" s="229">
        <f>ROUND(I179*H179,2)</f>
        <v>0</v>
      </c>
      <c r="BL179" s="16" t="s">
        <v>140</v>
      </c>
      <c r="BM179" s="228" t="s">
        <v>620</v>
      </c>
    </row>
    <row r="180" s="13" customFormat="1">
      <c r="A180" s="13"/>
      <c r="B180" s="230"/>
      <c r="C180" s="231"/>
      <c r="D180" s="232" t="s">
        <v>142</v>
      </c>
      <c r="E180" s="233" t="s">
        <v>1</v>
      </c>
      <c r="F180" s="234" t="s">
        <v>165</v>
      </c>
      <c r="G180" s="231"/>
      <c r="H180" s="235">
        <v>6</v>
      </c>
      <c r="I180" s="236"/>
      <c r="J180" s="231"/>
      <c r="K180" s="231"/>
      <c r="L180" s="237"/>
      <c r="M180" s="238"/>
      <c r="N180" s="239"/>
      <c r="O180" s="239"/>
      <c r="P180" s="239"/>
      <c r="Q180" s="239"/>
      <c r="R180" s="239"/>
      <c r="S180" s="239"/>
      <c r="T180" s="24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1" t="s">
        <v>142</v>
      </c>
      <c r="AU180" s="241" t="s">
        <v>86</v>
      </c>
      <c r="AV180" s="13" t="s">
        <v>86</v>
      </c>
      <c r="AW180" s="13" t="s">
        <v>33</v>
      </c>
      <c r="AX180" s="13" t="s">
        <v>76</v>
      </c>
      <c r="AY180" s="241" t="s">
        <v>134</v>
      </c>
    </row>
    <row r="181" s="14" customFormat="1">
      <c r="A181" s="14"/>
      <c r="B181" s="242"/>
      <c r="C181" s="243"/>
      <c r="D181" s="232" t="s">
        <v>142</v>
      </c>
      <c r="E181" s="244" t="s">
        <v>1</v>
      </c>
      <c r="F181" s="245" t="s">
        <v>144</v>
      </c>
      <c r="G181" s="243"/>
      <c r="H181" s="246">
        <v>6</v>
      </c>
      <c r="I181" s="247"/>
      <c r="J181" s="243"/>
      <c r="K181" s="243"/>
      <c r="L181" s="248"/>
      <c r="M181" s="249"/>
      <c r="N181" s="250"/>
      <c r="O181" s="250"/>
      <c r="P181" s="250"/>
      <c r="Q181" s="250"/>
      <c r="R181" s="250"/>
      <c r="S181" s="250"/>
      <c r="T181" s="251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2" t="s">
        <v>142</v>
      </c>
      <c r="AU181" s="252" t="s">
        <v>86</v>
      </c>
      <c r="AV181" s="14" t="s">
        <v>140</v>
      </c>
      <c r="AW181" s="14" t="s">
        <v>33</v>
      </c>
      <c r="AX181" s="14" t="s">
        <v>84</v>
      </c>
      <c r="AY181" s="252" t="s">
        <v>134</v>
      </c>
    </row>
    <row r="182" s="2" customFormat="1" ht="21.75" customHeight="1">
      <c r="A182" s="37"/>
      <c r="B182" s="38"/>
      <c r="C182" s="217" t="s">
        <v>250</v>
      </c>
      <c r="D182" s="217" t="s">
        <v>136</v>
      </c>
      <c r="E182" s="218" t="s">
        <v>497</v>
      </c>
      <c r="F182" s="219" t="s">
        <v>498</v>
      </c>
      <c r="G182" s="220" t="s">
        <v>178</v>
      </c>
      <c r="H182" s="221">
        <v>50</v>
      </c>
      <c r="I182" s="222"/>
      <c r="J182" s="223">
        <f>ROUND(I182*H182,2)</f>
        <v>0</v>
      </c>
      <c r="K182" s="219" t="s">
        <v>491</v>
      </c>
      <c r="L182" s="43"/>
      <c r="M182" s="224" t="s">
        <v>1</v>
      </c>
      <c r="N182" s="225" t="s">
        <v>41</v>
      </c>
      <c r="O182" s="90"/>
      <c r="P182" s="226">
        <f>O182*H182</f>
        <v>0</v>
      </c>
      <c r="Q182" s="226">
        <v>0</v>
      </c>
      <c r="R182" s="226">
        <f>Q182*H182</f>
        <v>0</v>
      </c>
      <c r="S182" s="226">
        <v>0</v>
      </c>
      <c r="T182" s="227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28" t="s">
        <v>140</v>
      </c>
      <c r="AT182" s="228" t="s">
        <v>136</v>
      </c>
      <c r="AU182" s="228" t="s">
        <v>86</v>
      </c>
      <c r="AY182" s="16" t="s">
        <v>134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6" t="s">
        <v>84</v>
      </c>
      <c r="BK182" s="229">
        <f>ROUND(I182*H182,2)</f>
        <v>0</v>
      </c>
      <c r="BL182" s="16" t="s">
        <v>140</v>
      </c>
      <c r="BM182" s="228" t="s">
        <v>621</v>
      </c>
    </row>
    <row r="183" s="2" customFormat="1" ht="21.75" customHeight="1">
      <c r="A183" s="37"/>
      <c r="B183" s="38"/>
      <c r="C183" s="217" t="s">
        <v>256</v>
      </c>
      <c r="D183" s="217" t="s">
        <v>136</v>
      </c>
      <c r="E183" s="218" t="s">
        <v>500</v>
      </c>
      <c r="F183" s="219" t="s">
        <v>501</v>
      </c>
      <c r="G183" s="220" t="s">
        <v>178</v>
      </c>
      <c r="H183" s="221">
        <v>2.3500000000000001</v>
      </c>
      <c r="I183" s="222"/>
      <c r="J183" s="223">
        <f>ROUND(I183*H183,2)</f>
        <v>0</v>
      </c>
      <c r="K183" s="219" t="s">
        <v>491</v>
      </c>
      <c r="L183" s="43"/>
      <c r="M183" s="267" t="s">
        <v>1</v>
      </c>
      <c r="N183" s="268" t="s">
        <v>41</v>
      </c>
      <c r="O183" s="269"/>
      <c r="P183" s="270">
        <f>O183*H183</f>
        <v>0</v>
      </c>
      <c r="Q183" s="270">
        <v>0</v>
      </c>
      <c r="R183" s="270">
        <f>Q183*H183</f>
        <v>0</v>
      </c>
      <c r="S183" s="270">
        <v>0</v>
      </c>
      <c r="T183" s="271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28" t="s">
        <v>140</v>
      </c>
      <c r="AT183" s="228" t="s">
        <v>136</v>
      </c>
      <c r="AU183" s="228" t="s">
        <v>86</v>
      </c>
      <c r="AY183" s="16" t="s">
        <v>134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16" t="s">
        <v>84</v>
      </c>
      <c r="BK183" s="229">
        <f>ROUND(I183*H183,2)</f>
        <v>0</v>
      </c>
      <c r="BL183" s="16" t="s">
        <v>140</v>
      </c>
      <c r="BM183" s="228" t="s">
        <v>622</v>
      </c>
    </row>
    <row r="184" s="2" customFormat="1" ht="6.96" customHeight="1">
      <c r="A184" s="37"/>
      <c r="B184" s="65"/>
      <c r="C184" s="66"/>
      <c r="D184" s="66"/>
      <c r="E184" s="66"/>
      <c r="F184" s="66"/>
      <c r="G184" s="66"/>
      <c r="H184" s="66"/>
      <c r="I184" s="66"/>
      <c r="J184" s="66"/>
      <c r="K184" s="66"/>
      <c r="L184" s="43"/>
      <c r="M184" s="37"/>
      <c r="O184" s="37"/>
      <c r="P184" s="37"/>
      <c r="Q184" s="37"/>
      <c r="R184" s="37"/>
      <c r="S184" s="37"/>
      <c r="T184" s="37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</row>
  </sheetData>
  <sheetProtection sheet="1" autoFilter="0" formatColumns="0" formatRows="0" objects="1" scenarios="1" spinCount="100000" saltValue="d813JAFEXxZDzIWuLuS7gqtKjnMKBcxg85hIrz9VfmkNNg4mEt1rf1tMJ4dlpX+T+3QwvBax4aVy0M4wG23b0Q==" hashValue="ygYDWzh0KM/sCClQ7xC8S8oXknYHyJwdHYzVYbDMxCyhuaj3+fg1EmZvtKPrMBljfGJhYkvEURI6FUe1ChWJBg==" algorithmName="SHA-512" password="CC35"/>
  <autoFilter ref="C117:K183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101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86</v>
      </c>
    </row>
    <row r="4" s="1" customFormat="1" ht="24.96" customHeight="1">
      <c r="B4" s="19"/>
      <c r="D4" s="137" t="s">
        <v>102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6.25" customHeight="1">
      <c r="B7" s="19"/>
      <c r="E7" s="140" t="str">
        <f>'Rekapitulace stavby'!K6</f>
        <v>Oprava mostů v km 33,758 a 33,938 na trati Č.Budějovice - Volary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103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623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29. 4. 2021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>70994234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>Správa železnic, státní organizace</v>
      </c>
      <c r="F15" s="37"/>
      <c r="G15" s="37"/>
      <c r="H15" s="37"/>
      <c r="I15" s="139" t="s">
        <v>28</v>
      </c>
      <c r="J15" s="142" t="str">
        <f>IF('Rekapitulace stavby'!AN11="","",'Rekapitulace stavby'!AN11)</f>
        <v>CZ 70994234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28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34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28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36</v>
      </c>
      <c r="E30" s="37"/>
      <c r="F30" s="37"/>
      <c r="G30" s="37"/>
      <c r="H30" s="37"/>
      <c r="I30" s="37"/>
      <c r="J30" s="150">
        <f>ROUND(J123,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38</v>
      </c>
      <c r="G32" s="37"/>
      <c r="H32" s="37"/>
      <c r="I32" s="151" t="s">
        <v>37</v>
      </c>
      <c r="J32" s="151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9" t="s">
        <v>41</v>
      </c>
      <c r="F33" s="153">
        <f>ROUND((SUM(BE123:BE146)),  2)</f>
        <v>0</v>
      </c>
      <c r="G33" s="37"/>
      <c r="H33" s="37"/>
      <c r="I33" s="154">
        <v>0.20999999999999999</v>
      </c>
      <c r="J33" s="153">
        <f>ROUND(((SUM(BE123:BE146))*I33),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42</v>
      </c>
      <c r="F34" s="153">
        <f>ROUND((SUM(BF123:BF146)),  2)</f>
        <v>0</v>
      </c>
      <c r="G34" s="37"/>
      <c r="H34" s="37"/>
      <c r="I34" s="154">
        <v>0.14999999999999999</v>
      </c>
      <c r="J34" s="153">
        <f>ROUND(((SUM(BF123:BF146))*I34),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43</v>
      </c>
      <c r="F35" s="153">
        <f>ROUND((SUM(BG123:BG146)),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44</v>
      </c>
      <c r="F36" s="153">
        <f>ROUND((SUM(BH123:BH146)),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45</v>
      </c>
      <c r="F37" s="153">
        <f>ROUND((SUM(BI123:BI146)),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49</v>
      </c>
      <c r="E50" s="163"/>
      <c r="F50" s="163"/>
      <c r="G50" s="162" t="s">
        <v>50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51</v>
      </c>
      <c r="E61" s="165"/>
      <c r="F61" s="166" t="s">
        <v>52</v>
      </c>
      <c r="G61" s="164" t="s">
        <v>51</v>
      </c>
      <c r="H61" s="165"/>
      <c r="I61" s="165"/>
      <c r="J61" s="167" t="s">
        <v>52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53</v>
      </c>
      <c r="E65" s="168"/>
      <c r="F65" s="168"/>
      <c r="G65" s="162" t="s">
        <v>54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51</v>
      </c>
      <c r="E76" s="165"/>
      <c r="F76" s="166" t="s">
        <v>52</v>
      </c>
      <c r="G76" s="164" t="s">
        <v>51</v>
      </c>
      <c r="H76" s="165"/>
      <c r="I76" s="165"/>
      <c r="J76" s="167" t="s">
        <v>52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105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Oprava mostů v km 33,758 a 33,938 na trati Č.Budějovice - Volary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103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2.3 - VRN most km 33,938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29. 4. 2021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Správa železnic, státní organizace</v>
      </c>
      <c r="G91" s="39"/>
      <c r="H91" s="39"/>
      <c r="I91" s="31" t="s">
        <v>32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34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106</v>
      </c>
      <c r="D94" s="175"/>
      <c r="E94" s="175"/>
      <c r="F94" s="175"/>
      <c r="G94" s="175"/>
      <c r="H94" s="175"/>
      <c r="I94" s="175"/>
      <c r="J94" s="176" t="s">
        <v>107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108</v>
      </c>
      <c r="D96" s="39"/>
      <c r="E96" s="39"/>
      <c r="F96" s="39"/>
      <c r="G96" s="39"/>
      <c r="H96" s="39"/>
      <c r="I96" s="39"/>
      <c r="J96" s="109">
        <f>J123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109</v>
      </c>
    </row>
    <row r="97" s="9" customFormat="1" ht="24.96" customHeight="1">
      <c r="A97" s="9"/>
      <c r="B97" s="178"/>
      <c r="C97" s="179"/>
      <c r="D97" s="180" t="s">
        <v>504</v>
      </c>
      <c r="E97" s="181"/>
      <c r="F97" s="181"/>
      <c r="G97" s="181"/>
      <c r="H97" s="181"/>
      <c r="I97" s="181"/>
      <c r="J97" s="182">
        <f>J124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505</v>
      </c>
      <c r="E98" s="187"/>
      <c r="F98" s="187"/>
      <c r="G98" s="187"/>
      <c r="H98" s="187"/>
      <c r="I98" s="187"/>
      <c r="J98" s="188">
        <f>J125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506</v>
      </c>
      <c r="E99" s="187"/>
      <c r="F99" s="187"/>
      <c r="G99" s="187"/>
      <c r="H99" s="187"/>
      <c r="I99" s="187"/>
      <c r="J99" s="188">
        <f>J129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507</v>
      </c>
      <c r="E100" s="187"/>
      <c r="F100" s="187"/>
      <c r="G100" s="187"/>
      <c r="H100" s="187"/>
      <c r="I100" s="187"/>
      <c r="J100" s="188">
        <f>J136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508</v>
      </c>
      <c r="E101" s="187"/>
      <c r="F101" s="187"/>
      <c r="G101" s="187"/>
      <c r="H101" s="187"/>
      <c r="I101" s="187"/>
      <c r="J101" s="188">
        <f>J139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509</v>
      </c>
      <c r="E102" s="187"/>
      <c r="F102" s="187"/>
      <c r="G102" s="187"/>
      <c r="H102" s="187"/>
      <c r="I102" s="187"/>
      <c r="J102" s="188">
        <f>J143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510</v>
      </c>
      <c r="E103" s="187"/>
      <c r="F103" s="187"/>
      <c r="G103" s="187"/>
      <c r="H103" s="187"/>
      <c r="I103" s="187"/>
      <c r="J103" s="188">
        <f>J145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7"/>
      <c r="B104" s="38"/>
      <c r="C104" s="39"/>
      <c r="D104" s="39"/>
      <c r="E104" s="39"/>
      <c r="F104" s="39"/>
      <c r="G104" s="39"/>
      <c r="H104" s="39"/>
      <c r="I104" s="39"/>
      <c r="J104" s="39"/>
      <c r="K104" s="39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9" s="2" customFormat="1" ht="6.96" customHeight="1">
      <c r="A109" s="37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4.96" customHeight="1">
      <c r="A110" s="37"/>
      <c r="B110" s="38"/>
      <c r="C110" s="22" t="s">
        <v>119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16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26.25" customHeight="1">
      <c r="A113" s="37"/>
      <c r="B113" s="38"/>
      <c r="C113" s="39"/>
      <c r="D113" s="39"/>
      <c r="E113" s="173" t="str">
        <f>E7</f>
        <v>Oprava mostů v km 33,758 a 33,938 na trati Č.Budějovice - Volary</v>
      </c>
      <c r="F113" s="31"/>
      <c r="G113" s="31"/>
      <c r="H113" s="31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103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75" t="str">
        <f>E9</f>
        <v>SO 2.3 - VRN most km 33,938</v>
      </c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20</v>
      </c>
      <c r="D117" s="39"/>
      <c r="E117" s="39"/>
      <c r="F117" s="26" t="str">
        <f>F12</f>
        <v xml:space="preserve"> </v>
      </c>
      <c r="G117" s="39"/>
      <c r="H117" s="39"/>
      <c r="I117" s="31" t="s">
        <v>22</v>
      </c>
      <c r="J117" s="78" t="str">
        <f>IF(J12="","",J12)</f>
        <v>29. 4. 2021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24</v>
      </c>
      <c r="D119" s="39"/>
      <c r="E119" s="39"/>
      <c r="F119" s="26" t="str">
        <f>E15</f>
        <v>Správa železnic, státní organizace</v>
      </c>
      <c r="G119" s="39"/>
      <c r="H119" s="39"/>
      <c r="I119" s="31" t="s">
        <v>32</v>
      </c>
      <c r="J119" s="35" t="str">
        <f>E21</f>
        <v xml:space="preserve"> 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30</v>
      </c>
      <c r="D120" s="39"/>
      <c r="E120" s="39"/>
      <c r="F120" s="26" t="str">
        <f>IF(E18="","",E18)</f>
        <v>Vyplň údaj</v>
      </c>
      <c r="G120" s="39"/>
      <c r="H120" s="39"/>
      <c r="I120" s="31" t="s">
        <v>34</v>
      </c>
      <c r="J120" s="35" t="str">
        <f>E24</f>
        <v xml:space="preserve"> 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0.32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11" customFormat="1" ht="29.28" customHeight="1">
      <c r="A122" s="190"/>
      <c r="B122" s="191"/>
      <c r="C122" s="192" t="s">
        <v>120</v>
      </c>
      <c r="D122" s="193" t="s">
        <v>61</v>
      </c>
      <c r="E122" s="193" t="s">
        <v>57</v>
      </c>
      <c r="F122" s="193" t="s">
        <v>58</v>
      </c>
      <c r="G122" s="193" t="s">
        <v>121</v>
      </c>
      <c r="H122" s="193" t="s">
        <v>122</v>
      </c>
      <c r="I122" s="193" t="s">
        <v>123</v>
      </c>
      <c r="J122" s="193" t="s">
        <v>107</v>
      </c>
      <c r="K122" s="194" t="s">
        <v>124</v>
      </c>
      <c r="L122" s="195"/>
      <c r="M122" s="99" t="s">
        <v>1</v>
      </c>
      <c r="N122" s="100" t="s">
        <v>40</v>
      </c>
      <c r="O122" s="100" t="s">
        <v>125</v>
      </c>
      <c r="P122" s="100" t="s">
        <v>126</v>
      </c>
      <c r="Q122" s="100" t="s">
        <v>127</v>
      </c>
      <c r="R122" s="100" t="s">
        <v>128</v>
      </c>
      <c r="S122" s="100" t="s">
        <v>129</v>
      </c>
      <c r="T122" s="101" t="s">
        <v>130</v>
      </c>
      <c r="U122" s="190"/>
      <c r="V122" s="190"/>
      <c r="W122" s="190"/>
      <c r="X122" s="190"/>
      <c r="Y122" s="190"/>
      <c r="Z122" s="190"/>
      <c r="AA122" s="190"/>
      <c r="AB122" s="190"/>
      <c r="AC122" s="190"/>
      <c r="AD122" s="190"/>
      <c r="AE122" s="190"/>
    </row>
    <row r="123" s="2" customFormat="1" ht="22.8" customHeight="1">
      <c r="A123" s="37"/>
      <c r="B123" s="38"/>
      <c r="C123" s="106" t="s">
        <v>131</v>
      </c>
      <c r="D123" s="39"/>
      <c r="E123" s="39"/>
      <c r="F123" s="39"/>
      <c r="G123" s="39"/>
      <c r="H123" s="39"/>
      <c r="I123" s="39"/>
      <c r="J123" s="196">
        <f>BK123</f>
        <v>0</v>
      </c>
      <c r="K123" s="39"/>
      <c r="L123" s="43"/>
      <c r="M123" s="102"/>
      <c r="N123" s="197"/>
      <c r="O123" s="103"/>
      <c r="P123" s="198">
        <f>P124</f>
        <v>0</v>
      </c>
      <c r="Q123" s="103"/>
      <c r="R123" s="198">
        <f>R124</f>
        <v>0</v>
      </c>
      <c r="S123" s="103"/>
      <c r="T123" s="199">
        <f>T124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75</v>
      </c>
      <c r="AU123" s="16" t="s">
        <v>109</v>
      </c>
      <c r="BK123" s="200">
        <f>BK124</f>
        <v>0</v>
      </c>
    </row>
    <row r="124" s="12" customFormat="1" ht="25.92" customHeight="1">
      <c r="A124" s="12"/>
      <c r="B124" s="201"/>
      <c r="C124" s="202"/>
      <c r="D124" s="203" t="s">
        <v>75</v>
      </c>
      <c r="E124" s="204" t="s">
        <v>511</v>
      </c>
      <c r="F124" s="204" t="s">
        <v>512</v>
      </c>
      <c r="G124" s="202"/>
      <c r="H124" s="202"/>
      <c r="I124" s="205"/>
      <c r="J124" s="206">
        <f>BK124</f>
        <v>0</v>
      </c>
      <c r="K124" s="202"/>
      <c r="L124" s="207"/>
      <c r="M124" s="208"/>
      <c r="N124" s="209"/>
      <c r="O124" s="209"/>
      <c r="P124" s="210">
        <f>P125+P129+P136+P139+P143+P145</f>
        <v>0</v>
      </c>
      <c r="Q124" s="209"/>
      <c r="R124" s="210">
        <f>R125+R129+R136+R139+R143+R145</f>
        <v>0</v>
      </c>
      <c r="S124" s="209"/>
      <c r="T124" s="211">
        <f>T125+T129+T136+T139+T143+T145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2" t="s">
        <v>160</v>
      </c>
      <c r="AT124" s="213" t="s">
        <v>75</v>
      </c>
      <c r="AU124" s="213" t="s">
        <v>76</v>
      </c>
      <c r="AY124" s="212" t="s">
        <v>134</v>
      </c>
      <c r="BK124" s="214">
        <f>BK125+BK129+BK136+BK139+BK143+BK145</f>
        <v>0</v>
      </c>
    </row>
    <row r="125" s="12" customFormat="1" ht="22.8" customHeight="1">
      <c r="A125" s="12"/>
      <c r="B125" s="201"/>
      <c r="C125" s="202"/>
      <c r="D125" s="203" t="s">
        <v>75</v>
      </c>
      <c r="E125" s="215" t="s">
        <v>513</v>
      </c>
      <c r="F125" s="215" t="s">
        <v>514</v>
      </c>
      <c r="G125" s="202"/>
      <c r="H125" s="202"/>
      <c r="I125" s="205"/>
      <c r="J125" s="216">
        <f>BK125</f>
        <v>0</v>
      </c>
      <c r="K125" s="202"/>
      <c r="L125" s="207"/>
      <c r="M125" s="208"/>
      <c r="N125" s="209"/>
      <c r="O125" s="209"/>
      <c r="P125" s="210">
        <f>SUM(P126:P128)</f>
        <v>0</v>
      </c>
      <c r="Q125" s="209"/>
      <c r="R125" s="210">
        <f>SUM(R126:R128)</f>
        <v>0</v>
      </c>
      <c r="S125" s="209"/>
      <c r="T125" s="211">
        <f>SUM(T126:T128)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2" t="s">
        <v>160</v>
      </c>
      <c r="AT125" s="213" t="s">
        <v>75</v>
      </c>
      <c r="AU125" s="213" t="s">
        <v>84</v>
      </c>
      <c r="AY125" s="212" t="s">
        <v>134</v>
      </c>
      <c r="BK125" s="214">
        <f>SUM(BK126:BK128)</f>
        <v>0</v>
      </c>
    </row>
    <row r="126" s="2" customFormat="1" ht="16.5" customHeight="1">
      <c r="A126" s="37"/>
      <c r="B126" s="38"/>
      <c r="C126" s="217" t="s">
        <v>84</v>
      </c>
      <c r="D126" s="217" t="s">
        <v>136</v>
      </c>
      <c r="E126" s="218" t="s">
        <v>515</v>
      </c>
      <c r="F126" s="219" t="s">
        <v>516</v>
      </c>
      <c r="G126" s="220" t="s">
        <v>517</v>
      </c>
      <c r="H126" s="221">
        <v>1</v>
      </c>
      <c r="I126" s="222"/>
      <c r="J126" s="223">
        <f>ROUND(I126*H126,2)</f>
        <v>0</v>
      </c>
      <c r="K126" s="219" t="s">
        <v>148</v>
      </c>
      <c r="L126" s="43"/>
      <c r="M126" s="224" t="s">
        <v>1</v>
      </c>
      <c r="N126" s="225" t="s">
        <v>41</v>
      </c>
      <c r="O126" s="90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8" t="s">
        <v>140</v>
      </c>
      <c r="AT126" s="228" t="s">
        <v>136</v>
      </c>
      <c r="AU126" s="228" t="s">
        <v>86</v>
      </c>
      <c r="AY126" s="16" t="s">
        <v>134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6" t="s">
        <v>84</v>
      </c>
      <c r="BK126" s="229">
        <f>ROUND(I126*H126,2)</f>
        <v>0</v>
      </c>
      <c r="BL126" s="16" t="s">
        <v>140</v>
      </c>
      <c r="BM126" s="228" t="s">
        <v>624</v>
      </c>
    </row>
    <row r="127" s="2" customFormat="1">
      <c r="A127" s="37"/>
      <c r="B127" s="38"/>
      <c r="C127" s="217" t="s">
        <v>86</v>
      </c>
      <c r="D127" s="217" t="s">
        <v>136</v>
      </c>
      <c r="E127" s="218" t="s">
        <v>519</v>
      </c>
      <c r="F127" s="219" t="s">
        <v>520</v>
      </c>
      <c r="G127" s="220" t="s">
        <v>517</v>
      </c>
      <c r="H127" s="221">
        <v>1</v>
      </c>
      <c r="I127" s="222"/>
      <c r="J127" s="223">
        <f>ROUND(I127*H127,2)</f>
        <v>0</v>
      </c>
      <c r="K127" s="219" t="s">
        <v>148</v>
      </c>
      <c r="L127" s="43"/>
      <c r="M127" s="224" t="s">
        <v>1</v>
      </c>
      <c r="N127" s="225" t="s">
        <v>41</v>
      </c>
      <c r="O127" s="90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8" t="s">
        <v>140</v>
      </c>
      <c r="AT127" s="228" t="s">
        <v>136</v>
      </c>
      <c r="AU127" s="228" t="s">
        <v>86</v>
      </c>
      <c r="AY127" s="16" t="s">
        <v>134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6" t="s">
        <v>84</v>
      </c>
      <c r="BK127" s="229">
        <f>ROUND(I127*H127,2)</f>
        <v>0</v>
      </c>
      <c r="BL127" s="16" t="s">
        <v>140</v>
      </c>
      <c r="BM127" s="228" t="s">
        <v>625</v>
      </c>
    </row>
    <row r="128" s="2" customFormat="1">
      <c r="A128" s="37"/>
      <c r="B128" s="38"/>
      <c r="C128" s="39"/>
      <c r="D128" s="232" t="s">
        <v>194</v>
      </c>
      <c r="E128" s="39"/>
      <c r="F128" s="263" t="s">
        <v>522</v>
      </c>
      <c r="G128" s="39"/>
      <c r="H128" s="39"/>
      <c r="I128" s="264"/>
      <c r="J128" s="39"/>
      <c r="K128" s="39"/>
      <c r="L128" s="43"/>
      <c r="M128" s="265"/>
      <c r="N128" s="266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194</v>
      </c>
      <c r="AU128" s="16" t="s">
        <v>86</v>
      </c>
    </row>
    <row r="129" s="12" customFormat="1" ht="22.8" customHeight="1">
      <c r="A129" s="12"/>
      <c r="B129" s="201"/>
      <c r="C129" s="202"/>
      <c r="D129" s="203" t="s">
        <v>75</v>
      </c>
      <c r="E129" s="215" t="s">
        <v>523</v>
      </c>
      <c r="F129" s="215" t="s">
        <v>524</v>
      </c>
      <c r="G129" s="202"/>
      <c r="H129" s="202"/>
      <c r="I129" s="205"/>
      <c r="J129" s="216">
        <f>BK129</f>
        <v>0</v>
      </c>
      <c r="K129" s="202"/>
      <c r="L129" s="207"/>
      <c r="M129" s="208"/>
      <c r="N129" s="209"/>
      <c r="O129" s="209"/>
      <c r="P129" s="210">
        <f>SUM(P130:P135)</f>
        <v>0</v>
      </c>
      <c r="Q129" s="209"/>
      <c r="R129" s="210">
        <f>SUM(R130:R135)</f>
        <v>0</v>
      </c>
      <c r="S129" s="209"/>
      <c r="T129" s="211">
        <f>SUM(T130:T135)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2" t="s">
        <v>160</v>
      </c>
      <c r="AT129" s="213" t="s">
        <v>75</v>
      </c>
      <c r="AU129" s="213" t="s">
        <v>84</v>
      </c>
      <c r="AY129" s="212" t="s">
        <v>134</v>
      </c>
      <c r="BK129" s="214">
        <f>SUM(BK130:BK135)</f>
        <v>0</v>
      </c>
    </row>
    <row r="130" s="2" customFormat="1" ht="16.5" customHeight="1">
      <c r="A130" s="37"/>
      <c r="B130" s="38"/>
      <c r="C130" s="217" t="s">
        <v>150</v>
      </c>
      <c r="D130" s="217" t="s">
        <v>136</v>
      </c>
      <c r="E130" s="218" t="s">
        <v>525</v>
      </c>
      <c r="F130" s="219" t="s">
        <v>524</v>
      </c>
      <c r="G130" s="220" t="s">
        <v>517</v>
      </c>
      <c r="H130" s="221">
        <v>1</v>
      </c>
      <c r="I130" s="222"/>
      <c r="J130" s="223">
        <f>ROUND(I130*H130,2)</f>
        <v>0</v>
      </c>
      <c r="K130" s="219" t="s">
        <v>148</v>
      </c>
      <c r="L130" s="43"/>
      <c r="M130" s="224" t="s">
        <v>1</v>
      </c>
      <c r="N130" s="225" t="s">
        <v>41</v>
      </c>
      <c r="O130" s="90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8" t="s">
        <v>140</v>
      </c>
      <c r="AT130" s="228" t="s">
        <v>136</v>
      </c>
      <c r="AU130" s="228" t="s">
        <v>86</v>
      </c>
      <c r="AY130" s="16" t="s">
        <v>134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6" t="s">
        <v>84</v>
      </c>
      <c r="BK130" s="229">
        <f>ROUND(I130*H130,2)</f>
        <v>0</v>
      </c>
      <c r="BL130" s="16" t="s">
        <v>140</v>
      </c>
      <c r="BM130" s="228" t="s">
        <v>626</v>
      </c>
    </row>
    <row r="131" s="2" customFormat="1">
      <c r="A131" s="37"/>
      <c r="B131" s="38"/>
      <c r="C131" s="39"/>
      <c r="D131" s="232" t="s">
        <v>194</v>
      </c>
      <c r="E131" s="39"/>
      <c r="F131" s="263" t="s">
        <v>527</v>
      </c>
      <c r="G131" s="39"/>
      <c r="H131" s="39"/>
      <c r="I131" s="264"/>
      <c r="J131" s="39"/>
      <c r="K131" s="39"/>
      <c r="L131" s="43"/>
      <c r="M131" s="265"/>
      <c r="N131" s="266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194</v>
      </c>
      <c r="AU131" s="16" t="s">
        <v>86</v>
      </c>
    </row>
    <row r="132" s="2" customFormat="1" ht="16.5" customHeight="1">
      <c r="A132" s="37"/>
      <c r="B132" s="38"/>
      <c r="C132" s="217" t="s">
        <v>140</v>
      </c>
      <c r="D132" s="217" t="s">
        <v>136</v>
      </c>
      <c r="E132" s="218" t="s">
        <v>528</v>
      </c>
      <c r="F132" s="219" t="s">
        <v>529</v>
      </c>
      <c r="G132" s="220" t="s">
        <v>517</v>
      </c>
      <c r="H132" s="221">
        <v>1</v>
      </c>
      <c r="I132" s="222"/>
      <c r="J132" s="223">
        <f>ROUND(I132*H132,2)</f>
        <v>0</v>
      </c>
      <c r="K132" s="219" t="s">
        <v>148</v>
      </c>
      <c r="L132" s="43"/>
      <c r="M132" s="224" t="s">
        <v>1</v>
      </c>
      <c r="N132" s="225" t="s">
        <v>41</v>
      </c>
      <c r="O132" s="90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8" t="s">
        <v>140</v>
      </c>
      <c r="AT132" s="228" t="s">
        <v>136</v>
      </c>
      <c r="AU132" s="228" t="s">
        <v>86</v>
      </c>
      <c r="AY132" s="16" t="s">
        <v>134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6" t="s">
        <v>84</v>
      </c>
      <c r="BK132" s="229">
        <f>ROUND(I132*H132,2)</f>
        <v>0</v>
      </c>
      <c r="BL132" s="16" t="s">
        <v>140</v>
      </c>
      <c r="BM132" s="228" t="s">
        <v>627</v>
      </c>
    </row>
    <row r="133" s="2" customFormat="1">
      <c r="A133" s="37"/>
      <c r="B133" s="38"/>
      <c r="C133" s="39"/>
      <c r="D133" s="232" t="s">
        <v>194</v>
      </c>
      <c r="E133" s="39"/>
      <c r="F133" s="263" t="s">
        <v>531</v>
      </c>
      <c r="G133" s="39"/>
      <c r="H133" s="39"/>
      <c r="I133" s="264"/>
      <c r="J133" s="39"/>
      <c r="K133" s="39"/>
      <c r="L133" s="43"/>
      <c r="M133" s="265"/>
      <c r="N133" s="266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194</v>
      </c>
      <c r="AU133" s="16" t="s">
        <v>86</v>
      </c>
    </row>
    <row r="134" s="2" customFormat="1" ht="16.5" customHeight="1">
      <c r="A134" s="37"/>
      <c r="B134" s="38"/>
      <c r="C134" s="217" t="s">
        <v>160</v>
      </c>
      <c r="D134" s="217" t="s">
        <v>136</v>
      </c>
      <c r="E134" s="218" t="s">
        <v>532</v>
      </c>
      <c r="F134" s="219" t="s">
        <v>533</v>
      </c>
      <c r="G134" s="220" t="s">
        <v>517</v>
      </c>
      <c r="H134" s="221">
        <v>1</v>
      </c>
      <c r="I134" s="222"/>
      <c r="J134" s="223">
        <f>ROUND(I134*H134,2)</f>
        <v>0</v>
      </c>
      <c r="K134" s="219" t="s">
        <v>148</v>
      </c>
      <c r="L134" s="43"/>
      <c r="M134" s="224" t="s">
        <v>1</v>
      </c>
      <c r="N134" s="225" t="s">
        <v>41</v>
      </c>
      <c r="O134" s="90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8" t="s">
        <v>140</v>
      </c>
      <c r="AT134" s="228" t="s">
        <v>136</v>
      </c>
      <c r="AU134" s="228" t="s">
        <v>86</v>
      </c>
      <c r="AY134" s="16" t="s">
        <v>134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6" t="s">
        <v>84</v>
      </c>
      <c r="BK134" s="229">
        <f>ROUND(I134*H134,2)</f>
        <v>0</v>
      </c>
      <c r="BL134" s="16" t="s">
        <v>140</v>
      </c>
      <c r="BM134" s="228" t="s">
        <v>628</v>
      </c>
    </row>
    <row r="135" s="2" customFormat="1">
      <c r="A135" s="37"/>
      <c r="B135" s="38"/>
      <c r="C135" s="39"/>
      <c r="D135" s="232" t="s">
        <v>194</v>
      </c>
      <c r="E135" s="39"/>
      <c r="F135" s="263" t="s">
        <v>535</v>
      </c>
      <c r="G135" s="39"/>
      <c r="H135" s="39"/>
      <c r="I135" s="264"/>
      <c r="J135" s="39"/>
      <c r="K135" s="39"/>
      <c r="L135" s="43"/>
      <c r="M135" s="265"/>
      <c r="N135" s="266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194</v>
      </c>
      <c r="AU135" s="16" t="s">
        <v>86</v>
      </c>
    </row>
    <row r="136" s="12" customFormat="1" ht="22.8" customHeight="1">
      <c r="A136" s="12"/>
      <c r="B136" s="201"/>
      <c r="C136" s="202"/>
      <c r="D136" s="203" t="s">
        <v>75</v>
      </c>
      <c r="E136" s="215" t="s">
        <v>536</v>
      </c>
      <c r="F136" s="215" t="s">
        <v>537</v>
      </c>
      <c r="G136" s="202"/>
      <c r="H136" s="202"/>
      <c r="I136" s="205"/>
      <c r="J136" s="216">
        <f>BK136</f>
        <v>0</v>
      </c>
      <c r="K136" s="202"/>
      <c r="L136" s="207"/>
      <c r="M136" s="208"/>
      <c r="N136" s="209"/>
      <c r="O136" s="209"/>
      <c r="P136" s="210">
        <f>SUM(P137:P138)</f>
        <v>0</v>
      </c>
      <c r="Q136" s="209"/>
      <c r="R136" s="210">
        <f>SUM(R137:R138)</f>
        <v>0</v>
      </c>
      <c r="S136" s="209"/>
      <c r="T136" s="211">
        <f>SUM(T137:T138)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2" t="s">
        <v>160</v>
      </c>
      <c r="AT136" s="213" t="s">
        <v>75</v>
      </c>
      <c r="AU136" s="213" t="s">
        <v>84</v>
      </c>
      <c r="AY136" s="212" t="s">
        <v>134</v>
      </c>
      <c r="BK136" s="214">
        <f>SUM(BK137:BK138)</f>
        <v>0</v>
      </c>
    </row>
    <row r="137" s="2" customFormat="1" ht="16.5" customHeight="1">
      <c r="A137" s="37"/>
      <c r="B137" s="38"/>
      <c r="C137" s="217" t="s">
        <v>165</v>
      </c>
      <c r="D137" s="217" t="s">
        <v>136</v>
      </c>
      <c r="E137" s="218" t="s">
        <v>538</v>
      </c>
      <c r="F137" s="219" t="s">
        <v>539</v>
      </c>
      <c r="G137" s="220" t="s">
        <v>517</v>
      </c>
      <c r="H137" s="221">
        <v>1</v>
      </c>
      <c r="I137" s="222"/>
      <c r="J137" s="223">
        <f>ROUND(I137*H137,2)</f>
        <v>0</v>
      </c>
      <c r="K137" s="219" t="s">
        <v>148</v>
      </c>
      <c r="L137" s="43"/>
      <c r="M137" s="224" t="s">
        <v>1</v>
      </c>
      <c r="N137" s="225" t="s">
        <v>41</v>
      </c>
      <c r="O137" s="90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8" t="s">
        <v>140</v>
      </c>
      <c r="AT137" s="228" t="s">
        <v>136</v>
      </c>
      <c r="AU137" s="228" t="s">
        <v>86</v>
      </c>
      <c r="AY137" s="16" t="s">
        <v>134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6" t="s">
        <v>84</v>
      </c>
      <c r="BK137" s="229">
        <f>ROUND(I137*H137,2)</f>
        <v>0</v>
      </c>
      <c r="BL137" s="16" t="s">
        <v>140</v>
      </c>
      <c r="BM137" s="228" t="s">
        <v>629</v>
      </c>
    </row>
    <row r="138" s="2" customFormat="1">
      <c r="A138" s="37"/>
      <c r="B138" s="38"/>
      <c r="C138" s="39"/>
      <c r="D138" s="232" t="s">
        <v>194</v>
      </c>
      <c r="E138" s="39"/>
      <c r="F138" s="263" t="s">
        <v>541</v>
      </c>
      <c r="G138" s="39"/>
      <c r="H138" s="39"/>
      <c r="I138" s="264"/>
      <c r="J138" s="39"/>
      <c r="K138" s="39"/>
      <c r="L138" s="43"/>
      <c r="M138" s="265"/>
      <c r="N138" s="266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194</v>
      </c>
      <c r="AU138" s="16" t="s">
        <v>86</v>
      </c>
    </row>
    <row r="139" s="12" customFormat="1" ht="22.8" customHeight="1">
      <c r="A139" s="12"/>
      <c r="B139" s="201"/>
      <c r="C139" s="202"/>
      <c r="D139" s="203" t="s">
        <v>75</v>
      </c>
      <c r="E139" s="215" t="s">
        <v>542</v>
      </c>
      <c r="F139" s="215" t="s">
        <v>543</v>
      </c>
      <c r="G139" s="202"/>
      <c r="H139" s="202"/>
      <c r="I139" s="205"/>
      <c r="J139" s="216">
        <f>BK139</f>
        <v>0</v>
      </c>
      <c r="K139" s="202"/>
      <c r="L139" s="207"/>
      <c r="M139" s="208"/>
      <c r="N139" s="209"/>
      <c r="O139" s="209"/>
      <c r="P139" s="210">
        <f>SUM(P140:P142)</f>
        <v>0</v>
      </c>
      <c r="Q139" s="209"/>
      <c r="R139" s="210">
        <f>SUM(R140:R142)</f>
        <v>0</v>
      </c>
      <c r="S139" s="209"/>
      <c r="T139" s="211">
        <f>SUM(T140:T142)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2" t="s">
        <v>160</v>
      </c>
      <c r="AT139" s="213" t="s">
        <v>75</v>
      </c>
      <c r="AU139" s="213" t="s">
        <v>84</v>
      </c>
      <c r="AY139" s="212" t="s">
        <v>134</v>
      </c>
      <c r="BK139" s="214">
        <f>SUM(BK140:BK142)</f>
        <v>0</v>
      </c>
    </row>
    <row r="140" s="2" customFormat="1" ht="16.5" customHeight="1">
      <c r="A140" s="37"/>
      <c r="B140" s="38"/>
      <c r="C140" s="217" t="s">
        <v>170</v>
      </c>
      <c r="D140" s="217" t="s">
        <v>136</v>
      </c>
      <c r="E140" s="218" t="s">
        <v>544</v>
      </c>
      <c r="F140" s="219" t="s">
        <v>543</v>
      </c>
      <c r="G140" s="220" t="s">
        <v>517</v>
      </c>
      <c r="H140" s="221">
        <v>1</v>
      </c>
      <c r="I140" s="222"/>
      <c r="J140" s="223">
        <f>ROUND(I140*H140,2)</f>
        <v>0</v>
      </c>
      <c r="K140" s="219" t="s">
        <v>148</v>
      </c>
      <c r="L140" s="43"/>
      <c r="M140" s="224" t="s">
        <v>1</v>
      </c>
      <c r="N140" s="225" t="s">
        <v>41</v>
      </c>
      <c r="O140" s="90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8" t="s">
        <v>140</v>
      </c>
      <c r="AT140" s="228" t="s">
        <v>136</v>
      </c>
      <c r="AU140" s="228" t="s">
        <v>86</v>
      </c>
      <c r="AY140" s="16" t="s">
        <v>134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6" t="s">
        <v>84</v>
      </c>
      <c r="BK140" s="229">
        <f>ROUND(I140*H140,2)</f>
        <v>0</v>
      </c>
      <c r="BL140" s="16" t="s">
        <v>140</v>
      </c>
      <c r="BM140" s="228" t="s">
        <v>630</v>
      </c>
    </row>
    <row r="141" s="2" customFormat="1" ht="16.5" customHeight="1">
      <c r="A141" s="37"/>
      <c r="B141" s="38"/>
      <c r="C141" s="217" t="s">
        <v>175</v>
      </c>
      <c r="D141" s="217" t="s">
        <v>136</v>
      </c>
      <c r="E141" s="218" t="s">
        <v>546</v>
      </c>
      <c r="F141" s="219" t="s">
        <v>547</v>
      </c>
      <c r="G141" s="220" t="s">
        <v>517</v>
      </c>
      <c r="H141" s="221">
        <v>1</v>
      </c>
      <c r="I141" s="222"/>
      <c r="J141" s="223">
        <f>ROUND(I141*H141,2)</f>
        <v>0</v>
      </c>
      <c r="K141" s="219" t="s">
        <v>148</v>
      </c>
      <c r="L141" s="43"/>
      <c r="M141" s="224" t="s">
        <v>1</v>
      </c>
      <c r="N141" s="225" t="s">
        <v>41</v>
      </c>
      <c r="O141" s="90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8" t="s">
        <v>140</v>
      </c>
      <c r="AT141" s="228" t="s">
        <v>136</v>
      </c>
      <c r="AU141" s="228" t="s">
        <v>86</v>
      </c>
      <c r="AY141" s="16" t="s">
        <v>134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6" t="s">
        <v>84</v>
      </c>
      <c r="BK141" s="229">
        <f>ROUND(I141*H141,2)</f>
        <v>0</v>
      </c>
      <c r="BL141" s="16" t="s">
        <v>140</v>
      </c>
      <c r="BM141" s="228" t="s">
        <v>631</v>
      </c>
    </row>
    <row r="142" s="2" customFormat="1">
      <c r="A142" s="37"/>
      <c r="B142" s="38"/>
      <c r="C142" s="39"/>
      <c r="D142" s="232" t="s">
        <v>194</v>
      </c>
      <c r="E142" s="39"/>
      <c r="F142" s="263" t="s">
        <v>549</v>
      </c>
      <c r="G142" s="39"/>
      <c r="H142" s="39"/>
      <c r="I142" s="264"/>
      <c r="J142" s="39"/>
      <c r="K142" s="39"/>
      <c r="L142" s="43"/>
      <c r="M142" s="265"/>
      <c r="N142" s="266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194</v>
      </c>
      <c r="AU142" s="16" t="s">
        <v>86</v>
      </c>
    </row>
    <row r="143" s="12" customFormat="1" ht="22.8" customHeight="1">
      <c r="A143" s="12"/>
      <c r="B143" s="201"/>
      <c r="C143" s="202"/>
      <c r="D143" s="203" t="s">
        <v>75</v>
      </c>
      <c r="E143" s="215" t="s">
        <v>550</v>
      </c>
      <c r="F143" s="215" t="s">
        <v>551</v>
      </c>
      <c r="G143" s="202"/>
      <c r="H143" s="202"/>
      <c r="I143" s="205"/>
      <c r="J143" s="216">
        <f>BK143</f>
        <v>0</v>
      </c>
      <c r="K143" s="202"/>
      <c r="L143" s="207"/>
      <c r="M143" s="208"/>
      <c r="N143" s="209"/>
      <c r="O143" s="209"/>
      <c r="P143" s="210">
        <f>P144</f>
        <v>0</v>
      </c>
      <c r="Q143" s="209"/>
      <c r="R143" s="210">
        <f>R144</f>
        <v>0</v>
      </c>
      <c r="S143" s="209"/>
      <c r="T143" s="211">
        <f>T144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2" t="s">
        <v>160</v>
      </c>
      <c r="AT143" s="213" t="s">
        <v>75</v>
      </c>
      <c r="AU143" s="213" t="s">
        <v>84</v>
      </c>
      <c r="AY143" s="212" t="s">
        <v>134</v>
      </c>
      <c r="BK143" s="214">
        <f>BK144</f>
        <v>0</v>
      </c>
    </row>
    <row r="144" s="2" customFormat="1" ht="16.5" customHeight="1">
      <c r="A144" s="37"/>
      <c r="B144" s="38"/>
      <c r="C144" s="217" t="s">
        <v>182</v>
      </c>
      <c r="D144" s="217" t="s">
        <v>136</v>
      </c>
      <c r="E144" s="218" t="s">
        <v>552</v>
      </c>
      <c r="F144" s="219" t="s">
        <v>551</v>
      </c>
      <c r="G144" s="220" t="s">
        <v>517</v>
      </c>
      <c r="H144" s="221">
        <v>1</v>
      </c>
      <c r="I144" s="222"/>
      <c r="J144" s="223">
        <f>ROUND(I144*H144,2)</f>
        <v>0</v>
      </c>
      <c r="K144" s="219" t="s">
        <v>148</v>
      </c>
      <c r="L144" s="43"/>
      <c r="M144" s="224" t="s">
        <v>1</v>
      </c>
      <c r="N144" s="225" t="s">
        <v>41</v>
      </c>
      <c r="O144" s="90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8" t="s">
        <v>140</v>
      </c>
      <c r="AT144" s="228" t="s">
        <v>136</v>
      </c>
      <c r="AU144" s="228" t="s">
        <v>86</v>
      </c>
      <c r="AY144" s="16" t="s">
        <v>134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6" t="s">
        <v>84</v>
      </c>
      <c r="BK144" s="229">
        <f>ROUND(I144*H144,2)</f>
        <v>0</v>
      </c>
      <c r="BL144" s="16" t="s">
        <v>140</v>
      </c>
      <c r="BM144" s="228" t="s">
        <v>632</v>
      </c>
    </row>
    <row r="145" s="12" customFormat="1" ht="22.8" customHeight="1">
      <c r="A145" s="12"/>
      <c r="B145" s="201"/>
      <c r="C145" s="202"/>
      <c r="D145" s="203" t="s">
        <v>75</v>
      </c>
      <c r="E145" s="215" t="s">
        <v>554</v>
      </c>
      <c r="F145" s="215" t="s">
        <v>555</v>
      </c>
      <c r="G145" s="202"/>
      <c r="H145" s="202"/>
      <c r="I145" s="205"/>
      <c r="J145" s="216">
        <f>BK145</f>
        <v>0</v>
      </c>
      <c r="K145" s="202"/>
      <c r="L145" s="207"/>
      <c r="M145" s="208"/>
      <c r="N145" s="209"/>
      <c r="O145" s="209"/>
      <c r="P145" s="210">
        <f>P146</f>
        <v>0</v>
      </c>
      <c r="Q145" s="209"/>
      <c r="R145" s="210">
        <f>R146</f>
        <v>0</v>
      </c>
      <c r="S145" s="209"/>
      <c r="T145" s="211">
        <f>T146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2" t="s">
        <v>160</v>
      </c>
      <c r="AT145" s="213" t="s">
        <v>75</v>
      </c>
      <c r="AU145" s="213" t="s">
        <v>84</v>
      </c>
      <c r="AY145" s="212" t="s">
        <v>134</v>
      </c>
      <c r="BK145" s="214">
        <f>BK146</f>
        <v>0</v>
      </c>
    </row>
    <row r="146" s="2" customFormat="1" ht="16.5" customHeight="1">
      <c r="A146" s="37"/>
      <c r="B146" s="38"/>
      <c r="C146" s="217" t="s">
        <v>188</v>
      </c>
      <c r="D146" s="217" t="s">
        <v>136</v>
      </c>
      <c r="E146" s="218" t="s">
        <v>556</v>
      </c>
      <c r="F146" s="219" t="s">
        <v>557</v>
      </c>
      <c r="G146" s="220" t="s">
        <v>517</v>
      </c>
      <c r="H146" s="221">
        <v>1</v>
      </c>
      <c r="I146" s="222"/>
      <c r="J146" s="223">
        <f>ROUND(I146*H146,2)</f>
        <v>0</v>
      </c>
      <c r="K146" s="219" t="s">
        <v>148</v>
      </c>
      <c r="L146" s="43"/>
      <c r="M146" s="267" t="s">
        <v>1</v>
      </c>
      <c r="N146" s="268" t="s">
        <v>41</v>
      </c>
      <c r="O146" s="269"/>
      <c r="P146" s="270">
        <f>O146*H146</f>
        <v>0</v>
      </c>
      <c r="Q146" s="270">
        <v>0</v>
      </c>
      <c r="R146" s="270">
        <f>Q146*H146</f>
        <v>0</v>
      </c>
      <c r="S146" s="270">
        <v>0</v>
      </c>
      <c r="T146" s="271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8" t="s">
        <v>140</v>
      </c>
      <c r="AT146" s="228" t="s">
        <v>136</v>
      </c>
      <c r="AU146" s="228" t="s">
        <v>86</v>
      </c>
      <c r="AY146" s="16" t="s">
        <v>134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6" t="s">
        <v>84</v>
      </c>
      <c r="BK146" s="229">
        <f>ROUND(I146*H146,2)</f>
        <v>0</v>
      </c>
      <c r="BL146" s="16" t="s">
        <v>140</v>
      </c>
      <c r="BM146" s="228" t="s">
        <v>633</v>
      </c>
    </row>
    <row r="147" s="2" customFormat="1" ht="6.96" customHeight="1">
      <c r="A147" s="37"/>
      <c r="B147" s="65"/>
      <c r="C147" s="66"/>
      <c r="D147" s="66"/>
      <c r="E147" s="66"/>
      <c r="F147" s="66"/>
      <c r="G147" s="66"/>
      <c r="H147" s="66"/>
      <c r="I147" s="66"/>
      <c r="J147" s="66"/>
      <c r="K147" s="66"/>
      <c r="L147" s="43"/>
      <c r="M147" s="37"/>
      <c r="O147" s="37"/>
      <c r="P147" s="37"/>
      <c r="Q147" s="37"/>
      <c r="R147" s="37"/>
      <c r="S147" s="37"/>
      <c r="T147" s="37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</row>
  </sheetData>
  <sheetProtection sheet="1" autoFilter="0" formatColumns="0" formatRows="0" objects="1" scenarios="1" spinCount="100000" saltValue="ZZTM/Xcx4zt7dSqmInbQz5aqbxAE5EoWvDuhqpSqzwHuL/USF/isSOX95rm2a4BIqE59rQ7hlbdLOElajsjckA==" hashValue="TLLqSgZNpmuZeQE2LPlRo1mWeIXUtAakWOQoPiutPAkofTJBkFTDb6i54a5Mn8UZKJv0lKEA3GBLZ6JALkaDNw==" algorithmName="SHA-512" password="CC35"/>
  <autoFilter ref="C122:K146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Šedivcová Jitka</dc:creator>
  <cp:lastModifiedBy>Šedivcová Jitka</cp:lastModifiedBy>
  <dcterms:created xsi:type="dcterms:W3CDTF">2021-04-30T07:11:20Z</dcterms:created>
  <dcterms:modified xsi:type="dcterms:W3CDTF">2021-04-30T07:11:28Z</dcterms:modified>
</cp:coreProperties>
</file>